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\NID\NID-Organisation\Webseite\Datenerhebungen\"/>
    </mc:Choice>
  </mc:AlternateContent>
  <bookViews>
    <workbookView xWindow="0" yWindow="0" windowWidth="17016" windowHeight="6600" activeTab="5"/>
  </bookViews>
  <sheets>
    <sheet name="1997RVerh" sheetId="6" r:id="rId1"/>
    <sheet name="2000RVerh" sheetId="5" r:id="rId2"/>
    <sheet name="2005TRVerh" sheetId="1" r:id="rId3"/>
    <sheet name="2007RVerh" sheetId="2" r:id="rId4"/>
    <sheet name="2011RVerh" sheetId="3" r:id="rId5"/>
    <sheet name="97-00-05-07-11RVerh" sheetId="4" r:id="rId6"/>
    <sheet name="Altersgruppen" sheetId="7" r:id="rId7"/>
  </sheets>
  <definedNames>
    <definedName name="_xlnm.Print_Titles" localSheetId="4">'2011RVerh'!$1:$3</definedName>
  </definedNames>
  <calcPr calcId="162913" fullCalcOnLoad="1"/>
</workbook>
</file>

<file path=xl/calcChain.xml><?xml version="1.0" encoding="utf-8"?>
<calcChain xmlns="http://schemas.openxmlformats.org/spreadsheetml/2006/main">
  <c r="D88" i="7" l="1"/>
  <c r="D87" i="7"/>
  <c r="C83" i="7"/>
  <c r="D83" i="7"/>
  <c r="E83" i="7"/>
  <c r="F83" i="7"/>
  <c r="G83" i="7"/>
  <c r="H83" i="7"/>
  <c r="B83" i="7"/>
  <c r="C82" i="7"/>
  <c r="D82" i="7"/>
  <c r="E82" i="7"/>
  <c r="F82" i="7"/>
  <c r="G82" i="7"/>
  <c r="H82" i="7"/>
  <c r="B82" i="7"/>
  <c r="I82" i="7" s="1"/>
  <c r="C79" i="7"/>
  <c r="D79" i="7"/>
  <c r="E79" i="7"/>
  <c r="F79" i="7"/>
  <c r="G79" i="7"/>
  <c r="H79" i="7"/>
  <c r="C80" i="7"/>
  <c r="D80" i="7"/>
  <c r="E80" i="7"/>
  <c r="F80" i="7"/>
  <c r="G80" i="7"/>
  <c r="H80" i="7"/>
  <c r="B80" i="7"/>
  <c r="B79" i="7"/>
  <c r="I97" i="7"/>
  <c r="I96" i="7"/>
  <c r="I69" i="7"/>
  <c r="I68" i="7"/>
  <c r="I54" i="7"/>
  <c r="I53" i="7"/>
  <c r="J8" i="3"/>
  <c r="K8" i="3"/>
  <c r="L8" i="3"/>
  <c r="U9" i="3"/>
  <c r="U8" i="3" s="1"/>
  <c r="U6" i="3"/>
  <c r="J17" i="3"/>
  <c r="K17" i="3"/>
  <c r="U18" i="3" s="1"/>
  <c r="U17" i="3" s="1"/>
  <c r="L17" i="3"/>
  <c r="J29" i="3"/>
  <c r="U30" i="3" s="1"/>
  <c r="K29" i="3"/>
  <c r="L29" i="3"/>
  <c r="G8" i="3"/>
  <c r="T9" i="3" s="1"/>
  <c r="T8" i="3" s="1"/>
  <c r="H8" i="3"/>
  <c r="I8" i="3"/>
  <c r="T6" i="3"/>
  <c r="G17" i="3"/>
  <c r="T18" i="3" s="1"/>
  <c r="T17" i="3" s="1"/>
  <c r="H17" i="3"/>
  <c r="I17" i="3"/>
  <c r="G29" i="3"/>
  <c r="H29" i="3"/>
  <c r="T30" i="3" s="1"/>
  <c r="I29" i="3"/>
  <c r="J41" i="3"/>
  <c r="K41" i="3"/>
  <c r="L41" i="3"/>
  <c r="U42" i="3"/>
  <c r="U41" i="3" s="1"/>
  <c r="G41" i="3"/>
  <c r="H41" i="3"/>
  <c r="I41" i="3"/>
  <c r="T42" i="3"/>
  <c r="T41" i="3" s="1"/>
  <c r="J38" i="3"/>
  <c r="K38" i="3"/>
  <c r="U39" i="3" s="1"/>
  <c r="U38" i="3" s="1"/>
  <c r="L38" i="3"/>
  <c r="G38" i="3"/>
  <c r="H38" i="3"/>
  <c r="T39" i="3" s="1"/>
  <c r="T38" i="3" s="1"/>
  <c r="I38" i="3"/>
  <c r="J35" i="3"/>
  <c r="K35" i="3"/>
  <c r="U36" i="3" s="1"/>
  <c r="U35" i="3" s="1"/>
  <c r="L35" i="3"/>
  <c r="G35" i="3"/>
  <c r="H35" i="3"/>
  <c r="T36" i="3" s="1"/>
  <c r="T35" i="3" s="1"/>
  <c r="I35" i="3"/>
  <c r="J32" i="3"/>
  <c r="K32" i="3"/>
  <c r="L32" i="3"/>
  <c r="U33" i="3"/>
  <c r="U32" i="3" s="1"/>
  <c r="G32" i="3"/>
  <c r="H32" i="3"/>
  <c r="I32" i="3"/>
  <c r="T33" i="3"/>
  <c r="T32" i="3" s="1"/>
  <c r="J26" i="3"/>
  <c r="K26" i="3"/>
  <c r="L26" i="3"/>
  <c r="U27" i="3"/>
  <c r="U26" i="3" s="1"/>
  <c r="G26" i="3"/>
  <c r="H26" i="3"/>
  <c r="I26" i="3"/>
  <c r="T27" i="3"/>
  <c r="T26" i="3" s="1"/>
  <c r="J23" i="3"/>
  <c r="K23" i="3"/>
  <c r="U24" i="3" s="1"/>
  <c r="U23" i="3" s="1"/>
  <c r="L23" i="3"/>
  <c r="G23" i="3"/>
  <c r="H23" i="3"/>
  <c r="T24" i="3" s="1"/>
  <c r="T23" i="3" s="1"/>
  <c r="I23" i="3"/>
  <c r="J20" i="3"/>
  <c r="K20" i="3"/>
  <c r="U21" i="3" s="1"/>
  <c r="U20" i="3" s="1"/>
  <c r="L20" i="3"/>
  <c r="G20" i="3"/>
  <c r="H20" i="3"/>
  <c r="T21" i="3" s="1"/>
  <c r="T20" i="3" s="1"/>
  <c r="I20" i="3"/>
  <c r="J14" i="3"/>
  <c r="K14" i="3"/>
  <c r="L14" i="3"/>
  <c r="U15" i="3"/>
  <c r="U14" i="3" s="1"/>
  <c r="G14" i="3"/>
  <c r="H14" i="3"/>
  <c r="I14" i="3"/>
  <c r="T15" i="3"/>
  <c r="T14" i="3" s="1"/>
  <c r="J11" i="3"/>
  <c r="K11" i="3"/>
  <c r="L11" i="3"/>
  <c r="U12" i="3"/>
  <c r="U11" i="3" s="1"/>
  <c r="G11" i="3"/>
  <c r="H11" i="3"/>
  <c r="I11" i="3"/>
  <c r="T12" i="3"/>
  <c r="T11" i="3" s="1"/>
  <c r="U6" i="2"/>
  <c r="U18" i="2"/>
  <c r="U17" i="2" s="1"/>
  <c r="T6" i="2"/>
  <c r="T18" i="2"/>
  <c r="T17" i="2" s="1"/>
  <c r="T42" i="2"/>
  <c r="T41" i="2" s="1"/>
  <c r="T36" i="2"/>
  <c r="T35" i="2" s="1"/>
  <c r="T27" i="2"/>
  <c r="T26" i="2" s="1"/>
  <c r="T21" i="2"/>
  <c r="T20" i="2" s="1"/>
  <c r="T12" i="2"/>
  <c r="T11" i="2" s="1"/>
  <c r="B45" i="3"/>
  <c r="U6" i="1"/>
  <c r="T6" i="1"/>
  <c r="U6" i="5"/>
  <c r="T44" i="5"/>
  <c r="T6" i="5"/>
  <c r="T17" i="5"/>
  <c r="U42" i="5"/>
  <c r="T42" i="5"/>
  <c r="U41" i="5"/>
  <c r="T41" i="5"/>
  <c r="U39" i="5"/>
  <c r="T39" i="5"/>
  <c r="U38" i="5"/>
  <c r="T38" i="5"/>
  <c r="U36" i="5"/>
  <c r="T36" i="5"/>
  <c r="U35" i="5"/>
  <c r="T35" i="5"/>
  <c r="U33" i="5"/>
  <c r="T33" i="5"/>
  <c r="U32" i="5"/>
  <c r="T32" i="5"/>
  <c r="U27" i="5"/>
  <c r="T27" i="5"/>
  <c r="U26" i="5"/>
  <c r="T26" i="5"/>
  <c r="U24" i="5"/>
  <c r="T24" i="5"/>
  <c r="U23" i="5"/>
  <c r="T23" i="5"/>
  <c r="U21" i="5"/>
  <c r="T21" i="5"/>
  <c r="U20" i="5"/>
  <c r="T20" i="5"/>
  <c r="U15" i="5"/>
  <c r="T15" i="5"/>
  <c r="U14" i="5"/>
  <c r="T14" i="5"/>
  <c r="U12" i="5"/>
  <c r="T12" i="5"/>
  <c r="U11" i="5"/>
  <c r="T11" i="5"/>
  <c r="T41" i="6"/>
  <c r="T38" i="6"/>
  <c r="U32" i="6"/>
  <c r="T32" i="6"/>
  <c r="U26" i="6"/>
  <c r="T26" i="6"/>
  <c r="U20" i="6"/>
  <c r="T20" i="6"/>
  <c r="T11" i="6"/>
  <c r="T12" i="6"/>
  <c r="T15" i="6"/>
  <c r="T14" i="6" s="1"/>
  <c r="T21" i="6"/>
  <c r="T24" i="6"/>
  <c r="T23" i="6" s="1"/>
  <c r="T27" i="6"/>
  <c r="T33" i="6"/>
  <c r="T36" i="6"/>
  <c r="T35" i="6" s="1"/>
  <c r="T39" i="6"/>
  <c r="T42" i="6"/>
  <c r="U42" i="6"/>
  <c r="U41" i="6" s="1"/>
  <c r="U39" i="6"/>
  <c r="U38" i="6" s="1"/>
  <c r="U36" i="6"/>
  <c r="U35" i="6" s="1"/>
  <c r="U33" i="6"/>
  <c r="U30" i="6"/>
  <c r="U29" i="6" s="1"/>
  <c r="U27" i="6"/>
  <c r="U24" i="6"/>
  <c r="U23" i="6" s="1"/>
  <c r="U21" i="6"/>
  <c r="U15" i="6"/>
  <c r="U14" i="6" s="1"/>
  <c r="U12" i="6"/>
  <c r="U11" i="6" s="1"/>
  <c r="H17" i="6"/>
  <c r="T18" i="6" s="1"/>
  <c r="T17" i="6" s="1"/>
  <c r="B8" i="6"/>
  <c r="B45" i="6" s="1"/>
  <c r="B17" i="6"/>
  <c r="B29" i="6"/>
  <c r="S8" i="6"/>
  <c r="S45" i="6" s="1"/>
  <c r="S6" i="6"/>
  <c r="E8" i="6"/>
  <c r="F8" i="6"/>
  <c r="H8" i="6"/>
  <c r="T9" i="6" s="1"/>
  <c r="I8" i="6"/>
  <c r="J8" i="6"/>
  <c r="U9" i="6" s="1"/>
  <c r="U8" i="6" s="1"/>
  <c r="U45" i="6" s="1"/>
  <c r="K8" i="6"/>
  <c r="E17" i="6"/>
  <c r="E45" i="6" s="1"/>
  <c r="F17" i="6"/>
  <c r="I17" i="6"/>
  <c r="J17" i="6"/>
  <c r="K17" i="6"/>
  <c r="U18" i="6" s="1"/>
  <c r="U17" i="6" s="1"/>
  <c r="S17" i="6"/>
  <c r="E29" i="6"/>
  <c r="F29" i="6"/>
  <c r="H29" i="6"/>
  <c r="H45" i="6" s="1"/>
  <c r="I29" i="6"/>
  <c r="I45" i="6" s="1"/>
  <c r="J29" i="6"/>
  <c r="K29" i="6"/>
  <c r="S29" i="6"/>
  <c r="J45" i="6"/>
  <c r="M29" i="5"/>
  <c r="M45" i="5" s="1"/>
  <c r="H45" i="5"/>
  <c r="I45" i="5"/>
  <c r="E45" i="5"/>
  <c r="F29" i="5"/>
  <c r="F45" i="5" s="1"/>
  <c r="H29" i="5"/>
  <c r="T30" i="5" s="1"/>
  <c r="T29" i="5" s="1"/>
  <c r="I29" i="5"/>
  <c r="J29" i="5"/>
  <c r="U30" i="5" s="1"/>
  <c r="K29" i="5"/>
  <c r="E29" i="5"/>
  <c r="F17" i="5"/>
  <c r="G17" i="5"/>
  <c r="H17" i="5"/>
  <c r="I17" i="5"/>
  <c r="T18" i="5" s="1"/>
  <c r="J17" i="5"/>
  <c r="K17" i="5"/>
  <c r="U18" i="5" s="1"/>
  <c r="U17" i="5" s="1"/>
  <c r="M17" i="5"/>
  <c r="E17" i="5"/>
  <c r="F8" i="5"/>
  <c r="G8" i="5"/>
  <c r="H8" i="5"/>
  <c r="T9" i="5" s="1"/>
  <c r="T8" i="5" s="1"/>
  <c r="T45" i="5" s="1"/>
  <c r="I8" i="5"/>
  <c r="J8" i="5"/>
  <c r="U9" i="5" s="1"/>
  <c r="U8" i="5" s="1"/>
  <c r="K8" i="5"/>
  <c r="M8" i="5"/>
  <c r="E8" i="5"/>
  <c r="S29" i="5"/>
  <c r="S8" i="5"/>
  <c r="S17" i="5"/>
  <c r="S6" i="5"/>
  <c r="B17" i="5"/>
  <c r="B8" i="5"/>
  <c r="B29" i="5"/>
  <c r="B45" i="5" s="1"/>
  <c r="G26" i="5"/>
  <c r="G32" i="5"/>
  <c r="G29" i="5" s="1"/>
  <c r="G45" i="5" s="1"/>
  <c r="G41" i="5"/>
  <c r="S9" i="3"/>
  <c r="S44" i="3" s="1"/>
  <c r="S18" i="3"/>
  <c r="S30" i="3"/>
  <c r="S6" i="3"/>
  <c r="S45" i="3" s="1"/>
  <c r="R9" i="3"/>
  <c r="R18" i="3"/>
  <c r="R30" i="3"/>
  <c r="R29" i="3" s="1"/>
  <c r="R6" i="3"/>
  <c r="R44" i="3"/>
  <c r="S42" i="3"/>
  <c r="S41" i="3" s="1"/>
  <c r="R42" i="3"/>
  <c r="R41" i="3" s="1"/>
  <c r="S39" i="3"/>
  <c r="S38" i="3" s="1"/>
  <c r="R39" i="3"/>
  <c r="R38" i="3" s="1"/>
  <c r="S36" i="3"/>
  <c r="R36" i="3"/>
  <c r="R35" i="3" s="1"/>
  <c r="S33" i="3"/>
  <c r="R33" i="3"/>
  <c r="R32" i="3"/>
  <c r="S29" i="3"/>
  <c r="S27" i="3"/>
  <c r="R27" i="3"/>
  <c r="R26" i="3" s="1"/>
  <c r="S26" i="3"/>
  <c r="S24" i="3"/>
  <c r="R24" i="3"/>
  <c r="R23" i="3" s="1"/>
  <c r="S23" i="3"/>
  <c r="S21" i="3"/>
  <c r="R21" i="3"/>
  <c r="R20" i="3" s="1"/>
  <c r="S20" i="3"/>
  <c r="R17" i="3"/>
  <c r="S15" i="3"/>
  <c r="S14" i="3" s="1"/>
  <c r="R15" i="3"/>
  <c r="R14" i="3" s="1"/>
  <c r="S12" i="3"/>
  <c r="R12" i="3"/>
  <c r="R11" i="3" s="1"/>
  <c r="R8" i="3"/>
  <c r="S9" i="2"/>
  <c r="S18" i="2"/>
  <c r="S45" i="2" s="1"/>
  <c r="S30" i="2"/>
  <c r="S29" i="2" s="1"/>
  <c r="S6" i="2"/>
  <c r="S8" i="2" s="1"/>
  <c r="R9" i="2"/>
  <c r="R45" i="2" s="1"/>
  <c r="R18" i="2"/>
  <c r="R17" i="2" s="1"/>
  <c r="R30" i="2"/>
  <c r="R29" i="2" s="1"/>
  <c r="R6" i="2"/>
  <c r="S44" i="2"/>
  <c r="S42" i="2"/>
  <c r="R42" i="2"/>
  <c r="R41" i="2" s="1"/>
  <c r="S41" i="2"/>
  <c r="S39" i="2"/>
  <c r="R39" i="2"/>
  <c r="R38" i="2" s="1"/>
  <c r="S38" i="2"/>
  <c r="S36" i="2"/>
  <c r="R36" i="2"/>
  <c r="R35" i="2" s="1"/>
  <c r="S35" i="2"/>
  <c r="S33" i="2"/>
  <c r="R33" i="2"/>
  <c r="R32" i="2" s="1"/>
  <c r="S32" i="2"/>
  <c r="S27" i="2"/>
  <c r="S26" i="2" s="1"/>
  <c r="R27" i="2"/>
  <c r="R26" i="2" s="1"/>
  <c r="S24" i="2"/>
  <c r="S23" i="2" s="1"/>
  <c r="R24" i="2"/>
  <c r="R23" i="2" s="1"/>
  <c r="S21" i="2"/>
  <c r="S20" i="2" s="1"/>
  <c r="R21" i="2"/>
  <c r="R20" i="2"/>
  <c r="S17" i="2"/>
  <c r="S15" i="2"/>
  <c r="R15" i="2"/>
  <c r="R14" i="2" s="1"/>
  <c r="S14" i="2"/>
  <c r="S12" i="2"/>
  <c r="R12" i="2"/>
  <c r="R11" i="2" s="1"/>
  <c r="S11" i="2"/>
  <c r="S42" i="1"/>
  <c r="S39" i="1"/>
  <c r="S38" i="1" s="1"/>
  <c r="S36" i="1"/>
  <c r="S33" i="1"/>
  <c r="G30" i="1"/>
  <c r="G44" i="1" s="1"/>
  <c r="H30" i="1"/>
  <c r="R30" i="1" s="1"/>
  <c r="R29" i="1" s="1"/>
  <c r="I30" i="1"/>
  <c r="J30" i="1"/>
  <c r="K30" i="1"/>
  <c r="L30" i="1"/>
  <c r="S27" i="1"/>
  <c r="S26" i="1" s="1"/>
  <c r="S24" i="1"/>
  <c r="S21" i="1"/>
  <c r="S20" i="1" s="1"/>
  <c r="G18" i="1"/>
  <c r="H18" i="1"/>
  <c r="S18" i="1" s="1"/>
  <c r="S17" i="1" s="1"/>
  <c r="I18" i="1"/>
  <c r="J18" i="1"/>
  <c r="J44" i="1" s="1"/>
  <c r="K18" i="1"/>
  <c r="L18" i="1"/>
  <c r="S15" i="1"/>
  <c r="S14" i="1" s="1"/>
  <c r="S12" i="1"/>
  <c r="G9" i="1"/>
  <c r="H9" i="1"/>
  <c r="I9" i="1"/>
  <c r="I44" i="1" s="1"/>
  <c r="J9" i="1"/>
  <c r="K9" i="1"/>
  <c r="L9" i="1"/>
  <c r="S9" i="1"/>
  <c r="S6" i="1"/>
  <c r="S41" i="1"/>
  <c r="S35" i="1"/>
  <c r="S32" i="1"/>
  <c r="S23" i="1"/>
  <c r="S11" i="1"/>
  <c r="S8" i="1"/>
  <c r="R6" i="1"/>
  <c r="R42" i="1"/>
  <c r="R41" i="1" s="1"/>
  <c r="R39" i="1"/>
  <c r="R38" i="1" s="1"/>
  <c r="R36" i="1"/>
  <c r="R35" i="1" s="1"/>
  <c r="R33" i="1"/>
  <c r="R32" i="1" s="1"/>
  <c r="R27" i="1"/>
  <c r="R26" i="1" s="1"/>
  <c r="R24" i="1"/>
  <c r="R23" i="1"/>
  <c r="R21" i="1"/>
  <c r="R20" i="1" s="1"/>
  <c r="R15" i="1"/>
  <c r="R14" i="1"/>
  <c r="R12" i="1"/>
  <c r="R11" i="1" s="1"/>
  <c r="N9" i="1"/>
  <c r="N8" i="1"/>
  <c r="O9" i="1"/>
  <c r="O8" i="1"/>
  <c r="P9" i="1"/>
  <c r="P8" i="1"/>
  <c r="Q9" i="1"/>
  <c r="Q8" i="1"/>
  <c r="N8" i="3"/>
  <c r="O8" i="3"/>
  <c r="P8" i="3"/>
  <c r="Q8" i="3"/>
  <c r="N8" i="2"/>
  <c r="O8" i="2"/>
  <c r="P8" i="2"/>
  <c r="Q8" i="2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B44" i="3"/>
  <c r="Q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1" i="3"/>
  <c r="P41" i="3"/>
  <c r="O41" i="3"/>
  <c r="N41" i="3"/>
  <c r="M41" i="3"/>
  <c r="F41" i="3"/>
  <c r="E41" i="3"/>
  <c r="D41" i="3"/>
  <c r="C41" i="3"/>
  <c r="B41" i="3"/>
  <c r="Q38" i="3"/>
  <c r="P38" i="3"/>
  <c r="O38" i="3"/>
  <c r="N38" i="3"/>
  <c r="M38" i="3"/>
  <c r="F38" i="3"/>
  <c r="E38" i="3"/>
  <c r="D38" i="3"/>
  <c r="C38" i="3"/>
  <c r="B38" i="3"/>
  <c r="Q35" i="3"/>
  <c r="P35" i="3"/>
  <c r="O35" i="3"/>
  <c r="N35" i="3"/>
  <c r="M35" i="3"/>
  <c r="F35" i="3"/>
  <c r="E35" i="3"/>
  <c r="D35" i="3"/>
  <c r="C35" i="3"/>
  <c r="B35" i="3"/>
  <c r="Q32" i="3"/>
  <c r="P32" i="3"/>
  <c r="O32" i="3"/>
  <c r="N32" i="3"/>
  <c r="M32" i="3"/>
  <c r="F32" i="3"/>
  <c r="E32" i="3"/>
  <c r="D32" i="3"/>
  <c r="C32" i="3"/>
  <c r="B32" i="3"/>
  <c r="Q29" i="3"/>
  <c r="P29" i="3"/>
  <c r="O29" i="3"/>
  <c r="N29" i="3"/>
  <c r="M29" i="3"/>
  <c r="F29" i="3"/>
  <c r="E29" i="3"/>
  <c r="D29" i="3"/>
  <c r="C29" i="3"/>
  <c r="B29" i="3"/>
  <c r="Q26" i="3"/>
  <c r="P26" i="3"/>
  <c r="O26" i="3"/>
  <c r="N26" i="3"/>
  <c r="M26" i="3"/>
  <c r="F26" i="3"/>
  <c r="E26" i="3"/>
  <c r="D26" i="3"/>
  <c r="C26" i="3"/>
  <c r="B26" i="3"/>
  <c r="Q23" i="3"/>
  <c r="P23" i="3"/>
  <c r="O23" i="3"/>
  <c r="N23" i="3"/>
  <c r="M23" i="3"/>
  <c r="F23" i="3"/>
  <c r="E23" i="3"/>
  <c r="D23" i="3"/>
  <c r="C23" i="3"/>
  <c r="B23" i="3"/>
  <c r="Q20" i="3"/>
  <c r="P20" i="3"/>
  <c r="O20" i="3"/>
  <c r="N20" i="3"/>
  <c r="M20" i="3"/>
  <c r="F20" i="3"/>
  <c r="E20" i="3"/>
  <c r="D20" i="3"/>
  <c r="C20" i="3"/>
  <c r="B20" i="3"/>
  <c r="Q17" i="3"/>
  <c r="P17" i="3"/>
  <c r="O17" i="3"/>
  <c r="N17" i="3"/>
  <c r="M17" i="3"/>
  <c r="F17" i="3"/>
  <c r="E17" i="3"/>
  <c r="D17" i="3"/>
  <c r="C17" i="3"/>
  <c r="B17" i="3"/>
  <c r="Q14" i="3"/>
  <c r="P14" i="3"/>
  <c r="O14" i="3"/>
  <c r="N14" i="3"/>
  <c r="M14" i="3"/>
  <c r="F14" i="3"/>
  <c r="E14" i="3"/>
  <c r="D14" i="3"/>
  <c r="C14" i="3"/>
  <c r="B14" i="3"/>
  <c r="Q11" i="3"/>
  <c r="P11" i="3"/>
  <c r="O11" i="3"/>
  <c r="N11" i="3"/>
  <c r="M11" i="3"/>
  <c r="F11" i="3"/>
  <c r="E11" i="3"/>
  <c r="D11" i="3"/>
  <c r="C11" i="3"/>
  <c r="B11" i="3"/>
  <c r="M8" i="3"/>
  <c r="F8" i="3"/>
  <c r="E8" i="3"/>
  <c r="D8" i="3"/>
  <c r="C8" i="3"/>
  <c r="B8" i="3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Q41" i="2"/>
  <c r="P41" i="2"/>
  <c r="O41" i="2"/>
  <c r="N41" i="2"/>
  <c r="M41" i="2"/>
  <c r="L41" i="2"/>
  <c r="K41" i="2"/>
  <c r="J41" i="2"/>
  <c r="U42" i="2" s="1"/>
  <c r="U41" i="2" s="1"/>
  <c r="I41" i="2"/>
  <c r="H41" i="2"/>
  <c r="G41" i="2"/>
  <c r="F41" i="2"/>
  <c r="E41" i="2"/>
  <c r="D41" i="2"/>
  <c r="C41" i="2"/>
  <c r="B41" i="2"/>
  <c r="Q38" i="2"/>
  <c r="P38" i="2"/>
  <c r="O38" i="2"/>
  <c r="N38" i="2"/>
  <c r="M38" i="2"/>
  <c r="L38" i="2"/>
  <c r="K38" i="2"/>
  <c r="J38" i="2"/>
  <c r="U39" i="2" s="1"/>
  <c r="U38" i="2" s="1"/>
  <c r="I38" i="2"/>
  <c r="H38" i="2"/>
  <c r="G38" i="2"/>
  <c r="T39" i="2" s="1"/>
  <c r="T38" i="2" s="1"/>
  <c r="F38" i="2"/>
  <c r="E38" i="2"/>
  <c r="D38" i="2"/>
  <c r="C38" i="2"/>
  <c r="B38" i="2"/>
  <c r="Q35" i="2"/>
  <c r="P35" i="2"/>
  <c r="O35" i="2"/>
  <c r="N35" i="2"/>
  <c r="M35" i="2"/>
  <c r="L35" i="2"/>
  <c r="K35" i="2"/>
  <c r="J35" i="2"/>
  <c r="U36" i="2" s="1"/>
  <c r="U35" i="2" s="1"/>
  <c r="I35" i="2"/>
  <c r="H35" i="2"/>
  <c r="G35" i="2"/>
  <c r="F35" i="2"/>
  <c r="E35" i="2"/>
  <c r="D35" i="2"/>
  <c r="C35" i="2"/>
  <c r="B35" i="2"/>
  <c r="Q32" i="2"/>
  <c r="P32" i="2"/>
  <c r="O32" i="2"/>
  <c r="N32" i="2"/>
  <c r="M32" i="2"/>
  <c r="L32" i="2"/>
  <c r="K32" i="2"/>
  <c r="J32" i="2"/>
  <c r="U33" i="2" s="1"/>
  <c r="U32" i="2" s="1"/>
  <c r="I32" i="2"/>
  <c r="H32" i="2"/>
  <c r="G32" i="2"/>
  <c r="T33" i="2" s="1"/>
  <c r="T32" i="2" s="1"/>
  <c r="F32" i="2"/>
  <c r="E32" i="2"/>
  <c r="D32" i="2"/>
  <c r="C32" i="2"/>
  <c r="B32" i="2"/>
  <c r="Q29" i="2"/>
  <c r="P29" i="2"/>
  <c r="O29" i="2"/>
  <c r="N29" i="2"/>
  <c r="M29" i="2"/>
  <c r="L29" i="2"/>
  <c r="K29" i="2"/>
  <c r="U30" i="2" s="1"/>
  <c r="J29" i="2"/>
  <c r="I29" i="2"/>
  <c r="H29" i="2"/>
  <c r="G29" i="2"/>
  <c r="T30" i="2" s="1"/>
  <c r="F29" i="2"/>
  <c r="E29" i="2"/>
  <c r="D29" i="2"/>
  <c r="C29" i="2"/>
  <c r="B29" i="2"/>
  <c r="Q26" i="2"/>
  <c r="P26" i="2"/>
  <c r="O26" i="2"/>
  <c r="N26" i="2"/>
  <c r="M26" i="2"/>
  <c r="L26" i="2"/>
  <c r="K26" i="2"/>
  <c r="J26" i="2"/>
  <c r="U27" i="2" s="1"/>
  <c r="U26" i="2" s="1"/>
  <c r="I26" i="2"/>
  <c r="H26" i="2"/>
  <c r="G26" i="2"/>
  <c r="F26" i="2"/>
  <c r="E26" i="2"/>
  <c r="D26" i="2"/>
  <c r="C26" i="2"/>
  <c r="B26" i="2"/>
  <c r="Q23" i="2"/>
  <c r="P23" i="2"/>
  <c r="O23" i="2"/>
  <c r="N23" i="2"/>
  <c r="M23" i="2"/>
  <c r="L23" i="2"/>
  <c r="K23" i="2"/>
  <c r="J23" i="2"/>
  <c r="U24" i="2" s="1"/>
  <c r="U23" i="2" s="1"/>
  <c r="I23" i="2"/>
  <c r="H23" i="2"/>
  <c r="G23" i="2"/>
  <c r="T24" i="2" s="1"/>
  <c r="T23" i="2" s="1"/>
  <c r="F23" i="2"/>
  <c r="E23" i="2"/>
  <c r="D23" i="2"/>
  <c r="C23" i="2"/>
  <c r="B23" i="2"/>
  <c r="Q20" i="2"/>
  <c r="P20" i="2"/>
  <c r="O20" i="2"/>
  <c r="N20" i="2"/>
  <c r="M20" i="2"/>
  <c r="L20" i="2"/>
  <c r="K20" i="2"/>
  <c r="J20" i="2"/>
  <c r="U21" i="2" s="1"/>
  <c r="U20" i="2" s="1"/>
  <c r="I20" i="2"/>
  <c r="H20" i="2"/>
  <c r="G20" i="2"/>
  <c r="F20" i="2"/>
  <c r="E20" i="2"/>
  <c r="D20" i="2"/>
  <c r="C20" i="2"/>
  <c r="B20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Q14" i="2"/>
  <c r="P14" i="2"/>
  <c r="O14" i="2"/>
  <c r="N14" i="2"/>
  <c r="M14" i="2"/>
  <c r="L14" i="2"/>
  <c r="K14" i="2"/>
  <c r="J14" i="2"/>
  <c r="U15" i="2" s="1"/>
  <c r="U14" i="2" s="1"/>
  <c r="I14" i="2"/>
  <c r="H14" i="2"/>
  <c r="G14" i="2"/>
  <c r="T15" i="2" s="1"/>
  <c r="T14" i="2" s="1"/>
  <c r="F14" i="2"/>
  <c r="E14" i="2"/>
  <c r="D14" i="2"/>
  <c r="C14" i="2"/>
  <c r="B14" i="2"/>
  <c r="Q11" i="2"/>
  <c r="P11" i="2"/>
  <c r="O11" i="2"/>
  <c r="N11" i="2"/>
  <c r="M11" i="2"/>
  <c r="L11" i="2"/>
  <c r="K11" i="2"/>
  <c r="J11" i="2"/>
  <c r="U12" i="2" s="1"/>
  <c r="U11" i="2" s="1"/>
  <c r="I11" i="2"/>
  <c r="H11" i="2"/>
  <c r="G11" i="2"/>
  <c r="F11" i="2"/>
  <c r="E11" i="2"/>
  <c r="D11" i="2"/>
  <c r="C11" i="2"/>
  <c r="B11" i="2"/>
  <c r="M8" i="2"/>
  <c r="L8" i="2"/>
  <c r="K8" i="2"/>
  <c r="J8" i="2"/>
  <c r="U9" i="2" s="1"/>
  <c r="U8" i="2" s="1"/>
  <c r="I8" i="2"/>
  <c r="H8" i="2"/>
  <c r="G8" i="2"/>
  <c r="F8" i="2"/>
  <c r="E8" i="2"/>
  <c r="D8" i="2"/>
  <c r="C8" i="2"/>
  <c r="B8" i="2"/>
  <c r="Q18" i="1"/>
  <c r="Q44" i="1" s="1"/>
  <c r="Q30" i="1"/>
  <c r="P18" i="1"/>
  <c r="P30" i="1"/>
  <c r="P44" i="1" s="1"/>
  <c r="O18" i="1"/>
  <c r="O30" i="1"/>
  <c r="O44" i="1"/>
  <c r="N18" i="1"/>
  <c r="N30" i="1"/>
  <c r="M9" i="1"/>
  <c r="M44" i="1" s="1"/>
  <c r="M18" i="1"/>
  <c r="M30" i="1"/>
  <c r="L44" i="1"/>
  <c r="K44" i="1"/>
  <c r="H44" i="1"/>
  <c r="F9" i="1"/>
  <c r="F45" i="1" s="1"/>
  <c r="F18" i="1"/>
  <c r="F30" i="1"/>
  <c r="E9" i="1"/>
  <c r="E45" i="1" s="1"/>
  <c r="E18" i="1"/>
  <c r="E30" i="1"/>
  <c r="D9" i="1"/>
  <c r="D44" i="1" s="1"/>
  <c r="D18" i="1"/>
  <c r="D30" i="1"/>
  <c r="C9" i="1"/>
  <c r="C44" i="1" s="1"/>
  <c r="C18" i="1"/>
  <c r="C30" i="1"/>
  <c r="B30" i="1"/>
  <c r="B45" i="1" s="1"/>
  <c r="B18" i="1"/>
  <c r="B9" i="1"/>
  <c r="Q45" i="1"/>
  <c r="O45" i="1"/>
  <c r="N45" i="1"/>
  <c r="K45" i="1"/>
  <c r="H45" i="1"/>
  <c r="G45" i="1"/>
  <c r="C45" i="1"/>
  <c r="Q41" i="1"/>
  <c r="P41" i="1"/>
  <c r="O41" i="1"/>
  <c r="N41" i="1"/>
  <c r="M41" i="1"/>
  <c r="L41" i="1"/>
  <c r="K41" i="1"/>
  <c r="J41" i="1"/>
  <c r="I41" i="1"/>
  <c r="H41" i="1"/>
  <c r="G41" i="1"/>
  <c r="T42" i="1" s="1"/>
  <c r="T41" i="1" s="1"/>
  <c r="F41" i="1"/>
  <c r="E41" i="1"/>
  <c r="D41" i="1"/>
  <c r="C41" i="1"/>
  <c r="B41" i="1"/>
  <c r="Q38" i="1"/>
  <c r="P38" i="1"/>
  <c r="O38" i="1"/>
  <c r="N38" i="1"/>
  <c r="M38" i="1"/>
  <c r="L38" i="1"/>
  <c r="K38" i="1"/>
  <c r="J38" i="1"/>
  <c r="U39" i="1" s="1"/>
  <c r="U38" i="1" s="1"/>
  <c r="I38" i="1"/>
  <c r="H38" i="1"/>
  <c r="G38" i="1"/>
  <c r="T39" i="1" s="1"/>
  <c r="T38" i="1" s="1"/>
  <c r="F38" i="1"/>
  <c r="E38" i="1"/>
  <c r="D38" i="1"/>
  <c r="C38" i="1"/>
  <c r="B38" i="1"/>
  <c r="Q35" i="1"/>
  <c r="P35" i="1"/>
  <c r="O35" i="1"/>
  <c r="N35" i="1"/>
  <c r="M35" i="1"/>
  <c r="L35" i="1"/>
  <c r="K35" i="1"/>
  <c r="J35" i="1"/>
  <c r="I35" i="1"/>
  <c r="H35" i="1"/>
  <c r="G35" i="1"/>
  <c r="T36" i="1" s="1"/>
  <c r="T35" i="1" s="1"/>
  <c r="F35" i="1"/>
  <c r="E35" i="1"/>
  <c r="D35" i="1"/>
  <c r="C35" i="1"/>
  <c r="B35" i="1"/>
  <c r="Q32" i="1"/>
  <c r="P32" i="1"/>
  <c r="O32" i="1"/>
  <c r="N32" i="1"/>
  <c r="M32" i="1"/>
  <c r="L32" i="1"/>
  <c r="K32" i="1"/>
  <c r="J32" i="1"/>
  <c r="U33" i="1" s="1"/>
  <c r="U32" i="1" s="1"/>
  <c r="I32" i="1"/>
  <c r="H32" i="1"/>
  <c r="G32" i="1"/>
  <c r="T33" i="1" s="1"/>
  <c r="T32" i="1" s="1"/>
  <c r="F32" i="1"/>
  <c r="E32" i="1"/>
  <c r="D32" i="1"/>
  <c r="C32" i="1"/>
  <c r="B32" i="1"/>
  <c r="Q29" i="1"/>
  <c r="O29" i="1"/>
  <c r="N29" i="1"/>
  <c r="M29" i="1"/>
  <c r="L29" i="1"/>
  <c r="K29" i="1"/>
  <c r="J29" i="1"/>
  <c r="I29" i="1"/>
  <c r="H29" i="1"/>
  <c r="G29" i="1"/>
  <c r="T30" i="1" s="1"/>
  <c r="T29" i="1" s="1"/>
  <c r="F29" i="1"/>
  <c r="E29" i="1"/>
  <c r="D29" i="1"/>
  <c r="C29" i="1"/>
  <c r="Q26" i="1"/>
  <c r="P26" i="1"/>
  <c r="O26" i="1"/>
  <c r="N26" i="1"/>
  <c r="M26" i="1"/>
  <c r="L26" i="1"/>
  <c r="K26" i="1"/>
  <c r="U27" i="1" s="1"/>
  <c r="U26" i="1" s="1"/>
  <c r="J26" i="1"/>
  <c r="I26" i="1"/>
  <c r="H26" i="1"/>
  <c r="G26" i="1"/>
  <c r="T27" i="1" s="1"/>
  <c r="T26" i="1" s="1"/>
  <c r="F26" i="1"/>
  <c r="E26" i="1"/>
  <c r="D26" i="1"/>
  <c r="C26" i="1"/>
  <c r="B26" i="1"/>
  <c r="Q23" i="1"/>
  <c r="P23" i="1"/>
  <c r="O23" i="1"/>
  <c r="N23" i="1"/>
  <c r="M23" i="1"/>
  <c r="L23" i="1"/>
  <c r="K23" i="1"/>
  <c r="J23" i="1"/>
  <c r="I23" i="1"/>
  <c r="H23" i="1"/>
  <c r="G23" i="1"/>
  <c r="T24" i="1" s="1"/>
  <c r="T23" i="1" s="1"/>
  <c r="F23" i="1"/>
  <c r="E23" i="1"/>
  <c r="D23" i="1"/>
  <c r="C23" i="1"/>
  <c r="B23" i="1"/>
  <c r="Q20" i="1"/>
  <c r="P20" i="1"/>
  <c r="O20" i="1"/>
  <c r="N20" i="1"/>
  <c r="M20" i="1"/>
  <c r="L20" i="1"/>
  <c r="K20" i="1"/>
  <c r="J20" i="1"/>
  <c r="U21" i="1" s="1"/>
  <c r="U20" i="1" s="1"/>
  <c r="I20" i="1"/>
  <c r="H20" i="1"/>
  <c r="G20" i="1"/>
  <c r="T21" i="1" s="1"/>
  <c r="T20" i="1" s="1"/>
  <c r="F20" i="1"/>
  <c r="E20" i="1"/>
  <c r="D20" i="1"/>
  <c r="C20" i="1"/>
  <c r="B20" i="1"/>
  <c r="Q17" i="1"/>
  <c r="P17" i="1"/>
  <c r="O17" i="1"/>
  <c r="N17" i="1"/>
  <c r="M17" i="1"/>
  <c r="L17" i="1"/>
  <c r="K17" i="1"/>
  <c r="I17" i="1"/>
  <c r="H17" i="1"/>
  <c r="G17" i="1"/>
  <c r="T18" i="1" s="1"/>
  <c r="T17" i="1" s="1"/>
  <c r="F17" i="1"/>
  <c r="E17" i="1"/>
  <c r="D17" i="1"/>
  <c r="C17" i="1"/>
  <c r="B17" i="1"/>
  <c r="Q14" i="1"/>
  <c r="P14" i="1"/>
  <c r="O14" i="1"/>
  <c r="N14" i="1"/>
  <c r="M14" i="1"/>
  <c r="L14" i="1"/>
  <c r="K14" i="1"/>
  <c r="J14" i="1"/>
  <c r="U15" i="1" s="1"/>
  <c r="U14" i="1" s="1"/>
  <c r="I14" i="1"/>
  <c r="H14" i="1"/>
  <c r="G14" i="1"/>
  <c r="T15" i="1" s="1"/>
  <c r="T14" i="1" s="1"/>
  <c r="F14" i="1"/>
  <c r="E14" i="1"/>
  <c r="D14" i="1"/>
  <c r="C14" i="1"/>
  <c r="B14" i="1"/>
  <c r="Q11" i="1"/>
  <c r="P11" i="1"/>
  <c r="O11" i="1"/>
  <c r="N11" i="1"/>
  <c r="M11" i="1"/>
  <c r="L11" i="1"/>
  <c r="K11" i="1"/>
  <c r="J11" i="1"/>
  <c r="I11" i="1"/>
  <c r="H11" i="1"/>
  <c r="G11" i="1"/>
  <c r="T12" i="1" s="1"/>
  <c r="T11" i="1" s="1"/>
  <c r="F11" i="1"/>
  <c r="E11" i="1"/>
  <c r="D11" i="1"/>
  <c r="C11" i="1"/>
  <c r="B11" i="1"/>
  <c r="L8" i="1"/>
  <c r="K8" i="1"/>
  <c r="J8" i="1"/>
  <c r="U9" i="1" s="1"/>
  <c r="U8" i="1" s="1"/>
  <c r="H8" i="1"/>
  <c r="G8" i="1"/>
  <c r="C8" i="1"/>
  <c r="B8" i="1"/>
  <c r="U29" i="5" l="1"/>
  <c r="U45" i="5" s="1"/>
  <c r="U44" i="5"/>
  <c r="T29" i="3"/>
  <c r="T45" i="3" s="1"/>
  <c r="T44" i="3"/>
  <c r="T29" i="2"/>
  <c r="T44" i="2"/>
  <c r="U44" i="2"/>
  <c r="U29" i="2"/>
  <c r="U45" i="2" s="1"/>
  <c r="U44" i="3"/>
  <c r="D8" i="1"/>
  <c r="P29" i="1"/>
  <c r="D45" i="1"/>
  <c r="M45" i="1"/>
  <c r="B44" i="1"/>
  <c r="E44" i="1"/>
  <c r="F44" i="1"/>
  <c r="T9" i="2"/>
  <c r="T8" i="2" s="1"/>
  <c r="T45" i="2" s="1"/>
  <c r="S44" i="1"/>
  <c r="L45" i="1"/>
  <c r="R8" i="2"/>
  <c r="S11" i="3"/>
  <c r="S35" i="3"/>
  <c r="R45" i="3"/>
  <c r="S17" i="3"/>
  <c r="K45" i="6"/>
  <c r="F45" i="6"/>
  <c r="T30" i="6"/>
  <c r="T29" i="6" s="1"/>
  <c r="U29" i="3"/>
  <c r="U45" i="3" s="1"/>
  <c r="T44" i="6"/>
  <c r="E8" i="1"/>
  <c r="I8" i="1"/>
  <c r="M8" i="1"/>
  <c r="I45" i="1"/>
  <c r="P45" i="1"/>
  <c r="N44" i="1"/>
  <c r="R18" i="1"/>
  <c r="R17" i="1" s="1"/>
  <c r="R44" i="2"/>
  <c r="S8" i="3"/>
  <c r="S32" i="3"/>
  <c r="J45" i="5"/>
  <c r="T8" i="6"/>
  <c r="T45" i="6" s="1"/>
  <c r="U44" i="6"/>
  <c r="T9" i="1"/>
  <c r="T8" i="1" s="1"/>
  <c r="T45" i="1" s="1"/>
  <c r="S30" i="1"/>
  <c r="S29" i="1" s="1"/>
  <c r="F8" i="1"/>
  <c r="U12" i="1"/>
  <c r="U11" i="1" s="1"/>
  <c r="J17" i="1"/>
  <c r="U18" i="1" s="1"/>
  <c r="U17" i="1" s="1"/>
  <c r="U24" i="1"/>
  <c r="U23" i="1" s="1"/>
  <c r="B29" i="1"/>
  <c r="U30" i="1"/>
  <c r="U36" i="1"/>
  <c r="U35" i="1" s="1"/>
  <c r="U42" i="1"/>
  <c r="U41" i="1" s="1"/>
  <c r="J45" i="1"/>
  <c r="R9" i="1"/>
  <c r="S45" i="5"/>
  <c r="K45" i="5"/>
  <c r="I83" i="7"/>
  <c r="T44" i="1" l="1"/>
  <c r="R44" i="1"/>
  <c r="R8" i="1"/>
  <c r="R45" i="1"/>
  <c r="U44" i="1"/>
  <c r="U29" i="1"/>
  <c r="U45" i="1" s="1"/>
  <c r="S45" i="1"/>
</calcChain>
</file>

<file path=xl/sharedStrings.xml><?xml version="1.0" encoding="utf-8"?>
<sst xmlns="http://schemas.openxmlformats.org/spreadsheetml/2006/main" count="441" uniqueCount="99">
  <si>
    <r>
      <t xml:space="preserve">GfK MARKTFORSCHUNG  CLASSIC BUS  </t>
    </r>
    <r>
      <rPr>
        <b/>
        <sz val="10"/>
        <rFont val="Arial"/>
        <family val="2"/>
      </rPr>
      <t>Dezember 2011</t>
    </r>
    <r>
      <rPr>
        <sz val="10"/>
        <rFont val="Arial"/>
      </rPr>
      <t xml:space="preserve">  -  STUDIEN-NR.: 661121/122-SI   TABELLE: 10</t>
    </r>
  </si>
  <si>
    <t>Frage 1 : Sprechen wir nun kurz ueber das Rauchen von Zigaretten.</t>
  </si>
  <si>
    <t xml:space="preserve">                Welche der Aussagen auf diesem Bildschirm beschreibt Ihr persoenliches Verhalten in Bezug auf das Zigarettenrauchen am besten?</t>
  </si>
  <si>
    <t xml:space="preserve"> </t>
  </si>
  <si>
    <t>Alter</t>
  </si>
  <si>
    <t>Bundesländer</t>
  </si>
  <si>
    <t>Geschlecht</t>
  </si>
  <si>
    <t xml:space="preserve"> 1 Pers. Haush.</t>
  </si>
  <si>
    <t xml:space="preserve"> 2 Pers. Haush.</t>
  </si>
  <si>
    <t xml:space="preserve"> 3 Pers. Haush.</t>
  </si>
  <si>
    <t xml:space="preserve"> 4 u. m. Pers. Haush.</t>
  </si>
  <si>
    <t xml:space="preserve">  </t>
  </si>
  <si>
    <t>16-69</t>
  </si>
  <si>
    <t xml:space="preserve">  alt</t>
  </si>
  <si>
    <t xml:space="preserve">  neu</t>
  </si>
  <si>
    <t xml:space="preserve"> maennlich</t>
  </si>
  <si>
    <t xml:space="preserve"> weiblich</t>
  </si>
  <si>
    <t xml:space="preserve"> 16-19</t>
  </si>
  <si>
    <t xml:space="preserve"> 20-29</t>
  </si>
  <si>
    <t xml:space="preserve"> 30-39</t>
  </si>
  <si>
    <t xml:space="preserve"> 40-49</t>
  </si>
  <si>
    <t xml:space="preserve"> 50-59</t>
  </si>
  <si>
    <t xml:space="preserve"> 60-69</t>
  </si>
  <si>
    <t xml:space="preserve"> 70 + </t>
  </si>
  <si>
    <t>BASIS</t>
  </si>
  <si>
    <t>NIE-RAUCHER</t>
  </si>
  <si>
    <t>Ich habe noch nie eine Zigarette geraucht, auch nicht zum Probieren.</t>
  </si>
  <si>
    <t>FRUEHERE RAUCHER</t>
  </si>
  <si>
    <t>Ich habe frueher gelegentlich geraucht, dann aber nie mehr.</t>
  </si>
  <si>
    <t>GEGENWAERTIGE RAUCHER</t>
  </si>
  <si>
    <t>Ich rauche zurzeit gelegentlich Zigaretten.</t>
  </si>
  <si>
    <t>Ich rauche zurzeit regelmaessig ca. 1 bis 5 Zigaretten am Tag.</t>
  </si>
  <si>
    <t>Ich rauche zurzeit regelmaessig ca. 6 bis 15 Zigaretten am Tag.</t>
  </si>
  <si>
    <t>Ich rauche zurzeit regelmaessig mehr als 15 Zigaretten am Tag.</t>
  </si>
  <si>
    <t>Summe</t>
  </si>
  <si>
    <t>Ich habe lediglich einmal zum Pro-bieren geraucht, dann aber nie mehr.</t>
  </si>
  <si>
    <t>Bundeslaender</t>
  </si>
  <si>
    <t>Ich habe frueher regelmaessig ca. 
1 bis 5 Zigaretten am Tag geraucht, heute aber nicht mehr.</t>
  </si>
  <si>
    <t>Abweichungen zwischen Absolut- und Prozentwerten beruhen auf dem mehrstufigen Optimierungsverfahren "iterative Gewichtung".</t>
  </si>
  <si>
    <t>20-59</t>
  </si>
  <si>
    <r>
      <t xml:space="preserve">GfK MARKTFORSCHUNG  CLASSIC BUS  </t>
    </r>
    <r>
      <rPr>
        <b/>
        <sz val="10"/>
        <rFont val="Arial"/>
        <family val="2"/>
      </rPr>
      <t xml:space="preserve">Februar 2005 </t>
    </r>
    <r>
      <rPr>
        <sz val="10"/>
        <rFont val="Arial"/>
      </rPr>
      <t xml:space="preserve"> -  STUDIEN-NR.: 661121/122-SI   TABELLE: 10</t>
    </r>
  </si>
  <si>
    <r>
      <t xml:space="preserve">GfK MARKTFORSCHUNG  CLASSIC BUS  </t>
    </r>
    <r>
      <rPr>
        <b/>
        <sz val="10"/>
        <rFont val="Arial"/>
        <family val="2"/>
      </rPr>
      <t>Januar 2007</t>
    </r>
    <r>
      <rPr>
        <sz val="10"/>
        <rFont val="Arial"/>
      </rPr>
      <t xml:space="preserve">  -  STUDIEN-NR.: 657011/012-SI   TABELLE: 10</t>
    </r>
  </si>
  <si>
    <t>Februar 2005</t>
  </si>
  <si>
    <t>Januar 2007</t>
  </si>
  <si>
    <t>Dezember 2011</t>
  </si>
  <si>
    <t>16 +</t>
  </si>
  <si>
    <t>Nie-Raucher</t>
  </si>
  <si>
    <t>Ex-Raucher</t>
  </si>
  <si>
    <t>Raucher</t>
  </si>
  <si>
    <t>Jahr</t>
  </si>
  <si>
    <t>2005</t>
  </si>
  <si>
    <t>2007</t>
  </si>
  <si>
    <t>2011</t>
  </si>
  <si>
    <t>14-15</t>
  </si>
  <si>
    <t>16-29</t>
  </si>
  <si>
    <t>50-69</t>
  </si>
  <si>
    <r>
      <t xml:space="preserve">GfK MARKTFORSCHUNG  CLASSIC BUS  </t>
    </r>
    <r>
      <rPr>
        <b/>
        <sz val="10"/>
        <rFont val="Arial"/>
        <family val="2"/>
      </rPr>
      <t xml:space="preserve">Oktober 2000 </t>
    </r>
    <r>
      <rPr>
        <sz val="10"/>
        <rFont val="Arial"/>
      </rPr>
      <t xml:space="preserve"> -  STUDIEN-NR.: 640101-TS   TABELLE: 10</t>
    </r>
  </si>
  <si>
    <t>Nichtraucher</t>
  </si>
  <si>
    <t>Oktober 2000</t>
  </si>
  <si>
    <r>
      <t xml:space="preserve">GfK MARKTFORSCHUNG  CLASSIC BUS  </t>
    </r>
    <r>
      <rPr>
        <b/>
        <sz val="10"/>
        <rFont val="Arial"/>
        <family val="2"/>
      </rPr>
      <t xml:space="preserve">September 1997 </t>
    </r>
    <r>
      <rPr>
        <sz val="10"/>
        <rFont val="Arial"/>
      </rPr>
      <t xml:space="preserve"> -  STUDIEN-NR.: 640101-TS   TABELLE: 10</t>
    </r>
  </si>
  <si>
    <t>September 1997</t>
  </si>
  <si>
    <t>16-39</t>
  </si>
  <si>
    <t>40-69</t>
  </si>
  <si>
    <t>Alter: 16 bis 69 Jahre</t>
  </si>
  <si>
    <t>Altersgruppe: ab 16 Jahre</t>
  </si>
  <si>
    <t>Sprechen wir nun kurz ueber das Rauchen von Zigaretten.</t>
  </si>
  <si>
    <t>Frage 1:</t>
  </si>
  <si>
    <t xml:space="preserve">               </t>
  </si>
  <si>
    <t xml:space="preserve">Welche der Aussagen auf diesem Bildschirm beschreibt Ihr persoenliches Verhalten </t>
  </si>
  <si>
    <t>in Bezug auf das Zigarettenrauchen am besten?</t>
  </si>
  <si>
    <t xml:space="preserve">GfK MARKTFORSCHUNG CLASSIC BUS </t>
  </si>
  <si>
    <t>September 1997, Oktober 2000, Februar 2005, Januar 2007, Dezember 2011</t>
  </si>
  <si>
    <t>Oktober 2000, Februar 2005, Januar 2007, Dezember 2011</t>
  </si>
  <si>
    <t>Ich habe lediglich einmal zum Probieren geraucht, dann aber nie mehr.</t>
  </si>
  <si>
    <t>Ich habe frueher regelmaessig ca. 1 bis 5 Zigaretten am Tag geraucht, heute aber nicht mehr.</t>
  </si>
  <si>
    <t>Antwortvorgaben</t>
  </si>
  <si>
    <t>Nichtraucher = Nie-Raucher + Ex-Raucher</t>
  </si>
  <si>
    <t>Ich habe frueher mehr als 5 Zigaretten am Tag geraucht.</t>
  </si>
  <si>
    <t>2000</t>
  </si>
  <si>
    <t>1997</t>
  </si>
  <si>
    <t>Alter
20-59</t>
  </si>
  <si>
    <t>Alter
16-69</t>
  </si>
  <si>
    <t>Alter
16-39</t>
  </si>
  <si>
    <t>Alter
40-69</t>
  </si>
  <si>
    <t>Alter
20-29</t>
  </si>
  <si>
    <t>Alter
30-39</t>
  </si>
  <si>
    <t>Alter
16-19</t>
  </si>
  <si>
    <t>Alter
40-49</t>
  </si>
  <si>
    <t>Alter
50-59</t>
  </si>
  <si>
    <t>Alter
60-69</t>
  </si>
  <si>
    <t xml:space="preserve">Alter
70 + </t>
  </si>
  <si>
    <t>Gesamt</t>
  </si>
  <si>
    <t>Ex-Raucher Fallzahlen</t>
  </si>
  <si>
    <t>Nie-Raucher Fallzahlen</t>
  </si>
  <si>
    <t>Raucher Fallzahlen</t>
  </si>
  <si>
    <t>Nichtraucher Fallzahlen</t>
  </si>
  <si>
    <t>abs</t>
  </si>
  <si>
    <t>%</t>
  </si>
  <si>
    <t>Alter
16-29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</si>
</sst>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sz val="10"/>
      <color indexed="20"/>
      <name val="Arial"/>
    </font>
    <font>
      <sz val="8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</font>
    <font>
      <b/>
      <sz val="10"/>
      <color indexed="17"/>
      <name val="Arial"/>
      <family val="2"/>
    </font>
    <font>
      <sz val="12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5" fillId="0" borderId="5" xfId="0" applyFont="1" applyBorder="1"/>
    <xf numFmtId="0" fontId="0" fillId="0" borderId="0" xfId="0" applyBorder="1" applyAlignment="1">
      <alignment wrapText="1"/>
    </xf>
    <xf numFmtId="164" fontId="4" fillId="0" borderId="0" xfId="0" applyNumberFormat="1" applyFont="1" applyBorder="1"/>
    <xf numFmtId="164" fontId="3" fillId="0" borderId="4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164" fontId="6" fillId="0" borderId="0" xfId="1" applyNumberFormat="1" applyFont="1" applyBorder="1"/>
    <xf numFmtId="164" fontId="3" fillId="0" borderId="4" xfId="1" applyNumberFormat="1" applyFont="1" applyBorder="1"/>
    <xf numFmtId="164" fontId="7" fillId="0" borderId="0" xfId="1" applyNumberFormat="1" applyFont="1" applyBorder="1"/>
    <xf numFmtId="165" fontId="7" fillId="0" borderId="0" xfId="0" applyNumberFormat="1" applyFont="1"/>
    <xf numFmtId="0" fontId="3" fillId="0" borderId="0" xfId="0" applyFont="1" applyAlignment="1">
      <alignment wrapText="1"/>
    </xf>
    <xf numFmtId="1" fontId="8" fillId="0" borderId="0" xfId="0" applyNumberFormat="1" applyFont="1" applyBorder="1"/>
    <xf numFmtId="1" fontId="3" fillId="0" borderId="4" xfId="0" applyNumberFormat="1" applyFont="1" applyBorder="1"/>
    <xf numFmtId="1" fontId="7" fillId="0" borderId="0" xfId="0" applyNumberFormat="1" applyFont="1"/>
    <xf numFmtId="164" fontId="8" fillId="0" borderId="0" xfId="0" applyNumberFormat="1" applyFont="1" applyBorder="1"/>
    <xf numFmtId="164" fontId="5" fillId="0" borderId="4" xfId="0" applyNumberFormat="1" applyFont="1" applyBorder="1"/>
    <xf numFmtId="0" fontId="0" fillId="0" borderId="0" xfId="0" applyAlignment="1">
      <alignment wrapText="1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" fontId="8" fillId="0" borderId="0" xfId="0" applyNumberFormat="1" applyFont="1"/>
    <xf numFmtId="1" fontId="4" fillId="0" borderId="0" xfId="0" applyNumberFormat="1" applyFont="1"/>
    <xf numFmtId="9" fontId="8" fillId="0" borderId="0" xfId="1" applyFont="1"/>
    <xf numFmtId="164" fontId="5" fillId="0" borderId="4" xfId="1" applyNumberFormat="1" applyFont="1" applyBorder="1"/>
    <xf numFmtId="9" fontId="4" fillId="0" borderId="0" xfId="1" applyFont="1"/>
    <xf numFmtId="165" fontId="4" fillId="0" borderId="0" xfId="0" applyNumberFormat="1" applyFont="1"/>
    <xf numFmtId="164" fontId="5" fillId="0" borderId="4" xfId="1" applyNumberFormat="1" applyFont="1" applyBorder="1" applyAlignment="1">
      <alignment horizontal="right"/>
    </xf>
    <xf numFmtId="1" fontId="4" fillId="0" borderId="0" xfId="0" applyNumberFormat="1" applyFont="1" applyBorder="1"/>
    <xf numFmtId="164" fontId="4" fillId="0" borderId="0" xfId="1" applyNumberFormat="1" applyFont="1" applyAlignment="1">
      <alignment horizontal="right"/>
    </xf>
    <xf numFmtId="1" fontId="8" fillId="0" borderId="1" xfId="0" applyNumberFormat="1" applyFont="1" applyBorder="1"/>
    <xf numFmtId="1" fontId="4" fillId="0" borderId="1" xfId="0" applyNumberFormat="1" applyFont="1" applyBorder="1"/>
    <xf numFmtId="0" fontId="0" fillId="0" borderId="2" xfId="0" applyBorder="1" applyAlignment="1">
      <alignment wrapText="1"/>
    </xf>
    <xf numFmtId="1" fontId="8" fillId="0" borderId="2" xfId="0" applyNumberFormat="1" applyFont="1" applyBorder="1"/>
    <xf numFmtId="165" fontId="3" fillId="0" borderId="3" xfId="0" applyNumberFormat="1" applyFont="1" applyBorder="1" applyAlignment="1">
      <alignment horizontal="right"/>
    </xf>
    <xf numFmtId="1" fontId="7" fillId="0" borderId="2" xfId="0" applyNumberFormat="1" applyFont="1" applyBorder="1"/>
    <xf numFmtId="0" fontId="2" fillId="0" borderId="0" xfId="0" applyFont="1" applyBorder="1" applyAlignment="1">
      <alignment wrapText="1"/>
    </xf>
    <xf numFmtId="164" fontId="6" fillId="0" borderId="0" xfId="1" applyNumberFormat="1" applyFont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" fontId="8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164" fontId="8" fillId="0" borderId="0" xfId="1" applyNumberFormat="1" applyFont="1" applyBorder="1"/>
    <xf numFmtId="164" fontId="4" fillId="0" borderId="0" xfId="1" applyNumberFormat="1" applyFont="1" applyBorder="1"/>
    <xf numFmtId="1" fontId="4" fillId="0" borderId="6" xfId="0" applyNumberFormat="1" applyFont="1" applyBorder="1"/>
    <xf numFmtId="0" fontId="5" fillId="0" borderId="0" xfId="0" applyFont="1" applyAlignment="1">
      <alignment wrapText="1"/>
    </xf>
    <xf numFmtId="1" fontId="5" fillId="0" borderId="4" xfId="0" applyNumberFormat="1" applyFont="1" applyBorder="1"/>
    <xf numFmtId="1" fontId="5" fillId="0" borderId="4" xfId="0" applyNumberFormat="1" applyFont="1" applyBorder="1" applyAlignment="1">
      <alignment vertical="top"/>
    </xf>
    <xf numFmtId="1" fontId="5" fillId="0" borderId="5" xfId="0" applyNumberFormat="1" applyFont="1" applyBorder="1"/>
    <xf numFmtId="165" fontId="4" fillId="0" borderId="0" xfId="0" applyNumberFormat="1" applyFont="1" applyBorder="1"/>
    <xf numFmtId="0" fontId="11" fillId="0" borderId="0" xfId="0" applyFont="1"/>
    <xf numFmtId="0" fontId="4" fillId="0" borderId="0" xfId="0" applyFont="1" applyBorder="1"/>
    <xf numFmtId="1" fontId="7" fillId="0" borderId="0" xfId="0" applyNumberFormat="1" applyFont="1" applyBorder="1"/>
    <xf numFmtId="164" fontId="4" fillId="0" borderId="0" xfId="1" applyNumberFormat="1" applyFont="1" applyBorder="1" applyAlignment="1">
      <alignment horizontal="right"/>
    </xf>
    <xf numFmtId="1" fontId="4" fillId="0" borderId="7" xfId="0" applyNumberFormat="1" applyFont="1" applyBorder="1"/>
    <xf numFmtId="0" fontId="10" fillId="0" borderId="0" xfId="0" applyFont="1"/>
    <xf numFmtId="9" fontId="4" fillId="0" borderId="1" xfId="1" applyNumberFormat="1" applyFont="1" applyBorder="1" applyAlignment="1">
      <alignment horizontal="right"/>
    </xf>
    <xf numFmtId="9" fontId="8" fillId="0" borderId="0" xfId="1" applyFont="1" applyBorder="1"/>
    <xf numFmtId="9" fontId="4" fillId="0" borderId="0" xfId="1" applyFont="1" applyBorder="1"/>
    <xf numFmtId="164" fontId="5" fillId="0" borderId="3" xfId="1" applyNumberFormat="1" applyFont="1" applyBorder="1"/>
    <xf numFmtId="165" fontId="0" fillId="0" borderId="0" xfId="0" applyNumberFormat="1" applyAlignment="1">
      <alignment horizontal="right"/>
    </xf>
    <xf numFmtId="9" fontId="4" fillId="0" borderId="1" xfId="1" applyFont="1" applyBorder="1" applyAlignment="1">
      <alignment horizontal="right"/>
    </xf>
    <xf numFmtId="9" fontId="9" fillId="0" borderId="5" xfId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3" fillId="0" borderId="5" xfId="0" applyFont="1" applyBorder="1"/>
    <xf numFmtId="0" fontId="13" fillId="0" borderId="4" xfId="0" applyFont="1" applyBorder="1"/>
    <xf numFmtId="164" fontId="12" fillId="0" borderId="4" xfId="1" applyNumberFormat="1" applyFont="1" applyBorder="1"/>
    <xf numFmtId="164" fontId="13" fillId="0" borderId="4" xfId="1" applyNumberFormat="1" applyFont="1" applyBorder="1" applyAlignment="1">
      <alignment horizontal="right"/>
    </xf>
    <xf numFmtId="1" fontId="13" fillId="0" borderId="4" xfId="0" applyNumberFormat="1" applyFont="1" applyBorder="1"/>
    <xf numFmtId="1" fontId="13" fillId="0" borderId="5" xfId="0" applyNumberFormat="1" applyFont="1" applyBorder="1"/>
    <xf numFmtId="164" fontId="12" fillId="0" borderId="4" xfId="1" applyNumberFormat="1" applyFont="1" applyBorder="1" applyAlignment="1">
      <alignment horizontal="right"/>
    </xf>
    <xf numFmtId="9" fontId="13" fillId="0" borderId="5" xfId="1" applyFont="1" applyBorder="1" applyAlignment="1">
      <alignment horizontal="right"/>
    </xf>
    <xf numFmtId="17" fontId="0" fillId="0" borderId="0" xfId="0" applyNumberFormat="1"/>
    <xf numFmtId="49" fontId="2" fillId="0" borderId="0" xfId="0" applyNumberFormat="1" applyFont="1"/>
    <xf numFmtId="1" fontId="13" fillId="0" borderId="4" xfId="0" applyNumberFormat="1" applyFont="1" applyBorder="1" applyAlignment="1">
      <alignment vertical="top"/>
    </xf>
    <xf numFmtId="0" fontId="0" fillId="0" borderId="0" xfId="0" applyAlignment="1">
      <alignment horizontal="right"/>
    </xf>
    <xf numFmtId="1" fontId="13" fillId="0" borderId="8" xfId="0" applyNumberFormat="1" applyFont="1" applyBorder="1" applyAlignment="1">
      <alignment vertical="top"/>
    </xf>
    <xf numFmtId="0" fontId="13" fillId="0" borderId="8" xfId="0" applyFont="1" applyBorder="1"/>
    <xf numFmtId="0" fontId="5" fillId="0" borderId="4" xfId="0" applyFont="1" applyBorder="1"/>
    <xf numFmtId="9" fontId="9" fillId="0" borderId="5" xfId="1" applyNumberFormat="1" applyFont="1" applyBorder="1" applyAlignment="1">
      <alignment horizontal="right"/>
    </xf>
    <xf numFmtId="164" fontId="6" fillId="0" borderId="4" xfId="1" applyNumberFormat="1" applyFont="1" applyBorder="1"/>
    <xf numFmtId="0" fontId="8" fillId="0" borderId="4" xfId="0" applyFont="1" applyBorder="1"/>
    <xf numFmtId="164" fontId="8" fillId="0" borderId="4" xfId="0" applyNumberFormat="1" applyFont="1" applyBorder="1"/>
    <xf numFmtId="164" fontId="8" fillId="0" borderId="4" xfId="1" applyNumberFormat="1" applyFont="1" applyBorder="1" applyAlignment="1">
      <alignment horizontal="right"/>
    </xf>
    <xf numFmtId="164" fontId="8" fillId="0" borderId="4" xfId="1" applyNumberFormat="1" applyFont="1" applyBorder="1"/>
    <xf numFmtId="0" fontId="8" fillId="0" borderId="5" xfId="0" applyFont="1" applyBorder="1"/>
    <xf numFmtId="165" fontId="6" fillId="0" borderId="3" xfId="0" applyNumberFormat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1" fontId="6" fillId="0" borderId="4" xfId="0" applyNumberFormat="1" applyFont="1" applyBorder="1"/>
    <xf numFmtId="1" fontId="8" fillId="0" borderId="4" xfId="0" applyNumberFormat="1" applyFont="1" applyBorder="1"/>
    <xf numFmtId="9" fontId="8" fillId="0" borderId="5" xfId="1" applyNumberFormat="1" applyFont="1" applyBorder="1" applyAlignment="1">
      <alignment horizontal="right"/>
    </xf>
    <xf numFmtId="164" fontId="4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5" xfId="0" applyFont="1" applyBorder="1"/>
    <xf numFmtId="1" fontId="0" fillId="0" borderId="0" xfId="0" applyNumberFormat="1"/>
    <xf numFmtId="0" fontId="14" fillId="0" borderId="5" xfId="0" applyFont="1" applyBorder="1"/>
    <xf numFmtId="0" fontId="14" fillId="0" borderId="4" xfId="0" applyFont="1" applyBorder="1"/>
    <xf numFmtId="164" fontId="14" fillId="0" borderId="4" xfId="1" applyNumberFormat="1" applyFont="1" applyBorder="1"/>
    <xf numFmtId="1" fontId="14" fillId="0" borderId="4" xfId="0" applyNumberFormat="1" applyFont="1" applyBorder="1"/>
    <xf numFmtId="1" fontId="14" fillId="0" borderId="5" xfId="0" applyNumberFormat="1" applyFont="1" applyBorder="1"/>
    <xf numFmtId="9" fontId="14" fillId="0" borderId="5" xfId="1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1" fontId="14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/>
    <xf numFmtId="165" fontId="0" fillId="0" borderId="0" xfId="0" applyNumberFormat="1" applyAlignment="1"/>
    <xf numFmtId="0" fontId="18" fillId="0" borderId="0" xfId="0" applyFont="1"/>
    <xf numFmtId="0" fontId="19" fillId="0" borderId="0" xfId="0" applyFont="1"/>
    <xf numFmtId="165" fontId="0" fillId="0" borderId="0" xfId="0" applyNumberFormat="1"/>
    <xf numFmtId="164" fontId="0" fillId="0" borderId="0" xfId="0" applyNumberFormat="1"/>
    <xf numFmtId="9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65" fontId="8" fillId="0" borderId="0" xfId="1" applyNumberFormat="1" applyFont="1" applyBorder="1"/>
    <xf numFmtId="165" fontId="0" fillId="0" borderId="1" xfId="0" applyNumberFormat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2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0" xfId="0" applyFont="1"/>
    <xf numFmtId="0" fontId="17" fillId="0" borderId="0" xfId="0" applyFont="1"/>
    <xf numFmtId="0" fontId="19" fillId="0" borderId="0" xfId="0" applyFont="1"/>
    <xf numFmtId="164" fontId="0" fillId="0" borderId="2" xfId="0" applyNumberFormat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Rauchverhalten bei über 15-Jährigen
zwischen 2000 und 2011 in Prozent</a:t>
            </a:r>
          </a:p>
        </c:rich>
      </c:tx>
      <c:layout>
        <c:manualLayout>
          <c:xMode val="edge"/>
          <c:yMode val="edge"/>
          <c:x val="0.23003143846493437"/>
          <c:y val="3.5546246436570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30815102269105E-2"/>
          <c:y val="0.21327747861942309"/>
          <c:w val="0.90438676070161039"/>
          <c:h val="0.57110969274756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'97-00-05-07-11RVerh'!$A$12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15-4A83-91A2-43F21F6AE6E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15-4A83-91A2-43F21F6AE6EC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15-4A83-91A2-43F21F6AE6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'97-00-05-07-11RVerh'!$B$11:$D$11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'97-00-05-07-11RVerh'!$B$12:$D$12</c:f>
              <c:numCache>
                <c:formatCode>General</c:formatCode>
                <c:ptCount val="3"/>
                <c:pt idx="0">
                  <c:v>42.2</c:v>
                </c:pt>
                <c:pt idx="1">
                  <c:v>23.9</c:v>
                </c:pt>
                <c:pt idx="2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5-4A83-91A2-43F21F6AE6EC}"/>
            </c:ext>
          </c:extLst>
        </c:ser>
        <c:ser>
          <c:idx val="1"/>
          <c:order val="1"/>
          <c:tx>
            <c:strRef>
              <c:f>'97-00-05-07-11RVerh'!$A$13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15-4A83-91A2-43F21F6AE6E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115-4A83-91A2-43F21F6AE6E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115-4A83-91A2-43F21F6AE6E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115-4A83-91A2-43F21F6AE6E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115-4A83-91A2-43F21F6AE6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'97-00-05-07-11RVerh'!$B$11:$D$11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'97-00-05-07-11RVerh'!$B$13:$D$13</c:f>
              <c:numCache>
                <c:formatCode>0.0</c:formatCode>
                <c:ptCount val="3"/>
                <c:pt idx="0">
                  <c:v>36.200000000000003</c:v>
                </c:pt>
                <c:pt idx="1">
                  <c:v>27.1</c:v>
                </c:pt>
                <c:pt idx="2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5-4A83-91A2-43F21F6AE6EC}"/>
            </c:ext>
          </c:extLst>
        </c:ser>
        <c:ser>
          <c:idx val="2"/>
          <c:order val="2"/>
          <c:tx>
            <c:strRef>
              <c:f>'97-00-05-07-11RVerh'!$A$14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115-4A83-91A2-43F21F6AE6E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15-4A83-91A2-43F21F6AE6EC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115-4A83-91A2-43F21F6AE6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'97-00-05-07-11RVerh'!$B$11:$D$11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'97-00-05-07-11RVerh'!$B$14:$D$14</c:f>
              <c:numCache>
                <c:formatCode>0.0</c:formatCode>
                <c:ptCount val="3"/>
                <c:pt idx="0">
                  <c:v>38.700000000000003</c:v>
                </c:pt>
                <c:pt idx="1">
                  <c:v>26.1</c:v>
                </c:pt>
                <c:pt idx="2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15-4A83-91A2-43F21F6AE6EC}"/>
            </c:ext>
          </c:extLst>
        </c:ser>
        <c:ser>
          <c:idx val="3"/>
          <c:order val="3"/>
          <c:tx>
            <c:strRef>
              <c:f>'97-00-05-07-11RVerh'!$A$15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115-4A83-91A2-43F21F6AE6E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115-4A83-91A2-43F21F6AE6E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115-4A83-91A2-43F21F6AE6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'97-00-05-07-11RVerh'!$B$11:$D$11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'97-00-05-07-11RVerh'!$B$15:$D$15</c:f>
              <c:numCache>
                <c:formatCode>0.0</c:formatCode>
                <c:ptCount val="3"/>
                <c:pt idx="0">
                  <c:v>42.5</c:v>
                </c:pt>
                <c:pt idx="1">
                  <c:v>28.5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15-4A83-91A2-43F21F6AE6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-10"/>
        <c:axId val="1119376048"/>
        <c:axId val="1"/>
      </c:barChart>
      <c:catAx>
        <c:axId val="111937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76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Ex-Raucher nach Altersgruppen</a:t>
            </a:r>
          </a:p>
        </c:rich>
      </c:tx>
      <c:layout>
        <c:manualLayout>
          <c:xMode val="edge"/>
          <c:yMode val="edge"/>
          <c:x val="0.18466918125187223"/>
          <c:y val="4.207267250616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3947267069735"/>
          <c:y val="0.22978151907213037"/>
          <c:w val="0.74806668337622806"/>
          <c:h val="0.48869027295622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Altersgruppen!$A$65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57-4D84-90CD-47B23B75EF0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Altersgruppen!$B$64:$H$64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Altersgruppen!$B$65:$H$65</c:f>
              <c:numCache>
                <c:formatCode>0.0</c:formatCode>
                <c:ptCount val="7"/>
                <c:pt idx="0">
                  <c:v>7.3170731707317067</c:v>
                </c:pt>
                <c:pt idx="1">
                  <c:v>14.285714285714285</c:v>
                </c:pt>
                <c:pt idx="2">
                  <c:v>17.080745341614907</c:v>
                </c:pt>
                <c:pt idx="3">
                  <c:v>23.641304347826086</c:v>
                </c:pt>
                <c:pt idx="4">
                  <c:v>30.716723549488055</c:v>
                </c:pt>
                <c:pt idx="5">
                  <c:v>38.343558282208591</c:v>
                </c:pt>
                <c:pt idx="6">
                  <c:v>38.486842105263158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7-4D84-90CD-47B23B75EF0E}"/>
            </c:ext>
          </c:extLst>
        </c:ser>
        <c:ser>
          <c:idx val="1"/>
          <c:order val="1"/>
          <c:tx>
            <c:strRef>
              <c:f>Altersgruppen!$A$66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57-4D84-90CD-47B23B75EF0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Altersgruppen!$B$64:$H$64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Altersgruppen!$B$66:$H$66</c:f>
              <c:numCache>
                <c:formatCode>0.0</c:formatCode>
                <c:ptCount val="7"/>
                <c:pt idx="0">
                  <c:v>7.3</c:v>
                </c:pt>
                <c:pt idx="1">
                  <c:v>19.899999999999999</c:v>
                </c:pt>
                <c:pt idx="2">
                  <c:v>25.2</c:v>
                </c:pt>
                <c:pt idx="3">
                  <c:v>23.857869249394671</c:v>
                </c:pt>
                <c:pt idx="4">
                  <c:v>34.9</c:v>
                </c:pt>
                <c:pt idx="5">
                  <c:v>40.6</c:v>
                </c:pt>
                <c:pt idx="6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7-4D84-90CD-47B23B75E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619360"/>
        <c:axId val="1"/>
      </c:barChart>
      <c:catAx>
        <c:axId val="11186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2.8169875106217795E-2"/>
              <c:y val="0.375417693131931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6193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674102421459978"/>
          <c:y val="0.45956303814426075"/>
          <c:w val="8.6074618380109921E-2"/>
          <c:h val="0.15210889290690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Anteil der Nichtraucher nach Altersgruppen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(Nie-Raucher + Ex-Raucher)</a:t>
            </a:r>
          </a:p>
        </c:rich>
      </c:tx>
      <c:layout>
        <c:manualLayout>
          <c:xMode val="edge"/>
          <c:yMode val="edge"/>
          <c:x val="0.17500541445476592"/>
          <c:y val="4.1801925616861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81660918442056"/>
          <c:y val="0.23151835726261813"/>
          <c:w val="0.73439772137267834"/>
          <c:h val="0.47589884548427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Altersgruppen!$A$79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CE-40A7-9623-F32C635D9F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Altersgruppen!$B$78:$H$78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Altersgruppen!$B$79:$H$79</c:f>
              <c:numCache>
                <c:formatCode>0.0</c:formatCode>
                <c:ptCount val="7"/>
                <c:pt idx="0">
                  <c:v>56.910569105691053</c:v>
                </c:pt>
                <c:pt idx="1">
                  <c:v>46.122448979591837</c:v>
                </c:pt>
                <c:pt idx="2">
                  <c:v>55.590062111801245</c:v>
                </c:pt>
                <c:pt idx="3">
                  <c:v>56.521739130434781</c:v>
                </c:pt>
                <c:pt idx="4">
                  <c:v>64.50511945392492</c:v>
                </c:pt>
                <c:pt idx="5">
                  <c:v>76.99386503067484</c:v>
                </c:pt>
                <c:pt idx="6">
                  <c:v>90.46052631578948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E-40A7-9623-F32C635D9F6F}"/>
            </c:ext>
          </c:extLst>
        </c:ser>
        <c:ser>
          <c:idx val="1"/>
          <c:order val="1"/>
          <c:tx>
            <c:strRef>
              <c:f>Altersgruppen!$A$80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8CE-40A7-9623-F32C635D9F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Altersgruppen!$B$78:$H$78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Altersgruppen!$B$80:$H$80</c:f>
              <c:numCache>
                <c:formatCode>0.0</c:formatCode>
                <c:ptCount val="7"/>
                <c:pt idx="0">
                  <c:v>78.966666666666669</c:v>
                </c:pt>
                <c:pt idx="1">
                  <c:v>62.855326460481095</c:v>
                </c:pt>
                <c:pt idx="2">
                  <c:v>58.979264214046822</c:v>
                </c:pt>
                <c:pt idx="3">
                  <c:v>58.240435835351079</c:v>
                </c:pt>
                <c:pt idx="4">
                  <c:v>68.429411764705875</c:v>
                </c:pt>
                <c:pt idx="5">
                  <c:v>84.667796610169489</c:v>
                </c:pt>
                <c:pt idx="6">
                  <c:v>91.576744186046511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E-40A7-9623-F32C635D9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620192"/>
        <c:axId val="1"/>
      </c:barChart>
      <c:catAx>
        <c:axId val="11186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2.968841852357636E-2"/>
              <c:y val="0.37300179781199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6201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690274908067524"/>
          <c:y val="0.45339011630596054"/>
          <c:w val="8.5940158884036832E-2"/>
          <c:h val="0.1511300387686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Raucher nach Altersgruppen</a:t>
            </a:r>
          </a:p>
        </c:rich>
      </c:tx>
      <c:layout>
        <c:manualLayout>
          <c:xMode val="edge"/>
          <c:yMode val="edge"/>
          <c:x val="0.21028702785527004"/>
          <c:y val="4.1667973594685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4148996189477"/>
          <c:y val="0.22436601166368864"/>
          <c:w val="0.74768721015207129"/>
          <c:h val="0.4839895394459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Altersgruppen!$A$93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FE-47E7-BE30-2CAA7AC0741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E-47E7-BE30-2CAA7AC0741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Altersgruppen!$B$92:$H$92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Altersgruppen!$B$93:$H$93</c:f>
              <c:numCache>
                <c:formatCode>0.0</c:formatCode>
                <c:ptCount val="7"/>
                <c:pt idx="0">
                  <c:v>43.089430894308947</c:v>
                </c:pt>
                <c:pt idx="1">
                  <c:v>53.877551020408163</c:v>
                </c:pt>
                <c:pt idx="2">
                  <c:v>44.409937888198755</c:v>
                </c:pt>
                <c:pt idx="3">
                  <c:v>43.75</c:v>
                </c:pt>
                <c:pt idx="4">
                  <c:v>35.836177474402731</c:v>
                </c:pt>
                <c:pt idx="5">
                  <c:v>22.699386503067483</c:v>
                </c:pt>
                <c:pt idx="6">
                  <c:v>9.2105263157894726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E-47E7-BE30-2CAA7AC0741D}"/>
            </c:ext>
          </c:extLst>
        </c:ser>
        <c:ser>
          <c:idx val="1"/>
          <c:order val="1"/>
          <c:tx>
            <c:strRef>
              <c:f>Altersgruppen!$A$94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1FE-47E7-BE30-2CAA7AC0741D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FE-47E7-BE30-2CAA7AC0741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Altersgruppen!$B$92:$H$92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Altersgruppen!$B$94:$H$94</c:f>
              <c:numCache>
                <c:formatCode>0.0</c:formatCode>
                <c:ptCount val="7"/>
                <c:pt idx="0">
                  <c:v>21.1</c:v>
                </c:pt>
                <c:pt idx="1">
                  <c:v>37.1</c:v>
                </c:pt>
                <c:pt idx="2">
                  <c:v>41.1</c:v>
                </c:pt>
                <c:pt idx="3">
                  <c:v>41.6</c:v>
                </c:pt>
                <c:pt idx="4">
                  <c:v>31.7</c:v>
                </c:pt>
                <c:pt idx="5">
                  <c:v>15.2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FE-47E7-BE30-2CAA7AC0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615200"/>
        <c:axId val="1"/>
      </c:barChart>
      <c:catAx>
        <c:axId val="11186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2.959595206851949E-2"/>
              <c:y val="0.36860130487605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6152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22465218248548"/>
          <c:y val="0.45193725206542995"/>
          <c:w val="8.567249282992484E-2"/>
          <c:h val="0.15064575068847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Rauchverhalten bei über 15-Jährigen
zwischen 2000 und 2011 in Prozent</a:t>
            </a:r>
          </a:p>
        </c:rich>
      </c:tx>
      <c:layout>
        <c:manualLayout>
          <c:xMode val="edge"/>
          <c:yMode val="edge"/>
          <c:x val="0.2296546518971658"/>
          <c:y val="3.5462078962214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76030740929188E-2"/>
          <c:y val="0.21277247377328834"/>
          <c:w val="0.90282225587086873"/>
          <c:h val="0.5721215405903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'97-00-05-07-11RVerh'!$F$12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F8-41ED-B3D0-92F889757D0E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F8-41ED-B3D0-92F889757D0E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AF8-41ED-B3D0-92F889757D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'97-00-05-07-11RVerh'!$G$11:$H$11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'97-00-05-07-11RVerh'!$G$12:$H$12</c:f>
              <c:numCache>
                <c:formatCode>General</c:formatCode>
                <c:ptCount val="2"/>
                <c:pt idx="0">
                  <c:v>66.099999999999994</c:v>
                </c:pt>
                <c:pt idx="1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8-41ED-B3D0-92F889757D0E}"/>
            </c:ext>
          </c:extLst>
        </c:ser>
        <c:ser>
          <c:idx val="1"/>
          <c:order val="1"/>
          <c:tx>
            <c:strRef>
              <c:f>'97-00-05-07-11RVerh'!$F$13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F8-41ED-B3D0-92F889757D0E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F8-41ED-B3D0-92F889757D0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AF8-41ED-B3D0-92F889757D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AF8-41ED-B3D0-92F889757D0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AF8-41ED-B3D0-92F889757D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'97-00-05-07-11RVerh'!$G$11:$H$11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'97-00-05-07-11RVerh'!$G$13:$H$13</c:f>
              <c:numCache>
                <c:formatCode>0.0</c:formatCode>
                <c:ptCount val="2"/>
                <c:pt idx="0">
                  <c:v>63.3</c:v>
                </c:pt>
                <c:pt idx="1">
                  <c:v>36.700000000000003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F8-41ED-B3D0-92F889757D0E}"/>
            </c:ext>
          </c:extLst>
        </c:ser>
        <c:ser>
          <c:idx val="2"/>
          <c:order val="2"/>
          <c:tx>
            <c:strRef>
              <c:f>'97-00-05-07-11RVerh'!$F$14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F8-41ED-B3D0-92F889757D0E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AF8-41ED-B3D0-92F889757D0E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AF8-41ED-B3D0-92F889757D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'97-00-05-07-11RVerh'!$G$11:$H$11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'97-00-05-07-11RVerh'!$G$14:$H$14</c:f>
              <c:numCache>
                <c:formatCode>0.0</c:formatCode>
                <c:ptCount val="2"/>
                <c:pt idx="0">
                  <c:v>64.8</c:v>
                </c:pt>
                <c:pt idx="1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F8-41ED-B3D0-92F889757D0E}"/>
            </c:ext>
          </c:extLst>
        </c:ser>
        <c:ser>
          <c:idx val="3"/>
          <c:order val="3"/>
          <c:tx>
            <c:strRef>
              <c:f>'97-00-05-07-11RVerh'!$F$15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AF8-41ED-B3D0-92F889757D0E}"/>
              </c:ext>
            </c:extLst>
          </c:dPt>
          <c:dPt>
            <c:idx val="1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AF8-41ED-B3D0-92F889757D0E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F8-41ED-B3D0-92F889757D0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AF8-41ED-B3D0-92F889757D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AF8-41ED-B3D0-92F889757D0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AF8-41ED-B3D0-92F889757D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'97-00-05-07-11RVerh'!$G$11:$H$11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'97-00-05-07-11RVerh'!$G$15:$H$15</c:f>
              <c:numCache>
                <c:formatCode>0.0</c:formatCode>
                <c:ptCount val="2"/>
                <c:pt idx="0">
                  <c:v>71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F8-41ED-B3D0-92F889757D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10"/>
        <c:axId val="1119374800"/>
        <c:axId val="1"/>
      </c:barChart>
      <c:catAx>
        <c:axId val="111937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7480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Rauchverhalten bei 16- bis 69-Jährigen
zwischen 1997 und 2011 in Prozent</a:t>
            </a:r>
          </a:p>
        </c:rich>
      </c:tx>
      <c:layout>
        <c:manualLayout>
          <c:xMode val="edge"/>
          <c:yMode val="edge"/>
          <c:x val="0.1881845899525755"/>
          <c:y val="3.5399402807926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72376969243306E-2"/>
          <c:y val="0.19248425276809908"/>
          <c:w val="0.90473360554122828"/>
          <c:h val="0.59515245970826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'97-00-05-07-11RVerh'!$A$72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94-4233-A872-2D280ADB94CB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94-4233-A872-2D280ADB94CB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94-4233-A872-2D280ADB94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'97-00-05-07-11RVerh'!$B$71:$D$71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'97-00-05-07-11RVerh'!$B$72:$D$72</c:f>
              <c:numCache>
                <c:formatCode>General</c:formatCode>
                <c:ptCount val="3"/>
                <c:pt idx="0">
                  <c:v>38.1</c:v>
                </c:pt>
                <c:pt idx="1">
                  <c:v>22.3</c:v>
                </c:pt>
                <c:pt idx="2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4-4233-A872-2D280ADB94CB}"/>
            </c:ext>
          </c:extLst>
        </c:ser>
        <c:ser>
          <c:idx val="1"/>
          <c:order val="1"/>
          <c:tx>
            <c:strRef>
              <c:f>'97-00-05-07-11RVerh'!$A$73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94-4233-A872-2D280ADB94CB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94-4233-A872-2D280ADB94C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194-4233-A872-2D280ADB94C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194-4233-A872-2D280ADB94C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194-4233-A872-2D280ADB94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'97-00-05-07-11RVerh'!$B$71:$D$71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'97-00-05-07-11RVerh'!$B$73:$D$73</c:f>
              <c:numCache>
                <c:formatCode>0.0</c:formatCode>
                <c:ptCount val="3"/>
                <c:pt idx="0">
                  <c:v>38.799999999999997</c:v>
                </c:pt>
                <c:pt idx="1">
                  <c:v>23.2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94-4233-A872-2D280ADB94CB}"/>
            </c:ext>
          </c:extLst>
        </c:ser>
        <c:ser>
          <c:idx val="2"/>
          <c:order val="2"/>
          <c:tx>
            <c:strRef>
              <c:f>'97-00-05-07-11RVerh'!$A$74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194-4233-A872-2D280ADB94CB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94-4233-A872-2D280ADB94CB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194-4233-A872-2D280ADB94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'97-00-05-07-11RVerh'!$B$71:$D$71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'97-00-05-07-11RVerh'!$B$74:$D$74</c:f>
              <c:numCache>
                <c:formatCode>0.0</c:formatCode>
                <c:ptCount val="3"/>
                <c:pt idx="0">
                  <c:v>32.4</c:v>
                </c:pt>
                <c:pt idx="1">
                  <c:v>26.6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94-4233-A872-2D280ADB94CB}"/>
            </c:ext>
          </c:extLst>
        </c:ser>
        <c:ser>
          <c:idx val="3"/>
          <c:order val="3"/>
          <c:tx>
            <c:strRef>
              <c:f>'97-00-05-07-11RVerh'!$A$75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194-4233-A872-2D280ADB94CB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94-4233-A872-2D280ADB94CB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194-4233-A872-2D280ADB94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'97-00-05-07-11RVerh'!$B$71:$D$71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'97-00-05-07-11RVerh'!$B$75:$D$75</c:f>
              <c:numCache>
                <c:formatCode>0.0</c:formatCode>
                <c:ptCount val="3"/>
                <c:pt idx="0">
                  <c:v>36.299999999999997</c:v>
                </c:pt>
                <c:pt idx="1">
                  <c:v>23.9</c:v>
                </c:pt>
                <c:pt idx="2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94-4233-A872-2D280ADB94CB}"/>
            </c:ext>
          </c:extLst>
        </c:ser>
        <c:ser>
          <c:idx val="4"/>
          <c:order val="4"/>
          <c:tx>
            <c:strRef>
              <c:f>'97-00-05-07-11RVerh'!$A$76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'97-00-05-07-11RVerh'!$B$71:$D$71</c:f>
              <c:strCache>
                <c:ptCount val="3"/>
                <c:pt idx="0">
                  <c:v>Nie-Raucher</c:v>
                </c:pt>
                <c:pt idx="1">
                  <c:v>Ex-Raucher</c:v>
                </c:pt>
                <c:pt idx="2">
                  <c:v>Raucher</c:v>
                </c:pt>
              </c:strCache>
            </c:strRef>
          </c:cat>
          <c:val>
            <c:numRef>
              <c:f>'97-00-05-07-11RVerh'!$B$76:$D$76</c:f>
              <c:numCache>
                <c:formatCode>0.0</c:formatCode>
                <c:ptCount val="3"/>
                <c:pt idx="0">
                  <c:v>39.700000000000003</c:v>
                </c:pt>
                <c:pt idx="1">
                  <c:v>27.2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94-4233-A872-2D280ADB94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10"/>
        <c:axId val="1119375216"/>
        <c:axId val="1"/>
      </c:barChart>
      <c:catAx>
        <c:axId val="111937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752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Rauchverhalten bei 16- bis 69-Jährigen
zwischen 1997 und 2011 in Prozent</a:t>
            </a:r>
          </a:p>
        </c:rich>
      </c:tx>
      <c:layout>
        <c:manualLayout>
          <c:xMode val="edge"/>
          <c:yMode val="edge"/>
          <c:x val="0.21566965920446168"/>
          <c:y val="3.537845979970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81789015970808E-2"/>
          <c:y val="0.21462932278486319"/>
          <c:w val="0.90484868191369117"/>
          <c:h val="0.57077248476853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'97-00-05-07-11RVerh'!$F$72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A9-496A-9C84-0FC5A07B2A30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A9-496A-9C84-0FC5A07B2A30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A9-496A-9C84-0FC5A07B2A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'97-00-05-07-11RVerh'!$G$71:$H$71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'97-00-05-07-11RVerh'!$G$72:$H$72</c:f>
              <c:numCache>
                <c:formatCode>General</c:formatCode>
                <c:ptCount val="2"/>
                <c:pt idx="0">
                  <c:v>60.4</c:v>
                </c:pt>
                <c:pt idx="1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9-496A-9C84-0FC5A07B2A30}"/>
            </c:ext>
          </c:extLst>
        </c:ser>
        <c:ser>
          <c:idx val="1"/>
          <c:order val="1"/>
          <c:tx>
            <c:strRef>
              <c:f>'97-00-05-07-11RVerh'!$F$73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A9-496A-9C84-0FC5A07B2A30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A9-496A-9C84-0FC5A07B2A3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A9-496A-9C84-0FC5A07B2A3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CA9-496A-9C84-0FC5A07B2A3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A9-496A-9C84-0FC5A07B2A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'97-00-05-07-11RVerh'!$G$71:$H$71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'97-00-05-07-11RVerh'!$G$73:$H$73</c:f>
              <c:numCache>
                <c:formatCode>0.0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A9-496A-9C84-0FC5A07B2A30}"/>
            </c:ext>
          </c:extLst>
        </c:ser>
        <c:ser>
          <c:idx val="2"/>
          <c:order val="2"/>
          <c:tx>
            <c:strRef>
              <c:f>'97-00-05-07-11RVerh'!$F$74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CA9-496A-9C84-0FC5A07B2A30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A9-496A-9C84-0FC5A07B2A30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A9-496A-9C84-0FC5A07B2A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'97-00-05-07-11RVerh'!$G$71:$H$71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'97-00-05-07-11RVerh'!$G$74:$H$74</c:f>
              <c:numCache>
                <c:formatCode>0.0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A9-496A-9C84-0FC5A07B2A30}"/>
            </c:ext>
          </c:extLst>
        </c:ser>
        <c:ser>
          <c:idx val="3"/>
          <c:order val="3"/>
          <c:tx>
            <c:strRef>
              <c:f>'97-00-05-07-11RVerh'!$F$75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CA9-496A-9C84-0FC5A07B2A30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A9-496A-9C84-0FC5A07B2A30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CA9-496A-9C84-0FC5A07B2A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'97-00-05-07-11RVerh'!$G$71:$H$71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'97-00-05-07-11RVerh'!$G$75:$H$75</c:f>
              <c:numCache>
                <c:formatCode>0.0</c:formatCode>
                <c:ptCount val="2"/>
                <c:pt idx="0">
                  <c:v>60.2</c:v>
                </c:pt>
                <c:pt idx="1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A9-496A-9C84-0FC5A07B2A30}"/>
            </c:ext>
          </c:extLst>
        </c:ser>
        <c:ser>
          <c:idx val="4"/>
          <c:order val="4"/>
          <c:tx>
            <c:strRef>
              <c:f>'97-00-05-07-11RVerh'!$F$76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'97-00-05-07-11RVerh'!$G$71:$H$71</c:f>
              <c:strCache>
                <c:ptCount val="2"/>
                <c:pt idx="0">
                  <c:v>Nichtraucher</c:v>
                </c:pt>
                <c:pt idx="1">
                  <c:v>Raucher</c:v>
                </c:pt>
              </c:strCache>
            </c:strRef>
          </c:cat>
          <c:val>
            <c:numRef>
              <c:f>'97-00-05-07-11RVerh'!$G$76:$H$76</c:f>
              <c:numCache>
                <c:formatCode>0.0</c:formatCode>
                <c:ptCount val="2"/>
                <c:pt idx="0">
                  <c:v>66.900000000000006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CA9-496A-9C84-0FC5A07B2A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"/>
        <c:axId val="1119360656"/>
        <c:axId val="1"/>
      </c:barChart>
      <c:catAx>
        <c:axId val="111936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6065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Nie-Raucher nach Altersgruppen</a:t>
            </a:r>
          </a:p>
        </c:rich>
      </c:tx>
      <c:layout>
        <c:manualLayout>
          <c:xMode val="edge"/>
          <c:yMode val="edge"/>
          <c:x val="0.17868930029774283"/>
          <c:y val="3.93952284698492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9365020110699"/>
          <c:y val="0.21818895767916521"/>
          <c:w val="0.73513405122492426"/>
          <c:h val="0.52122917667800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Altersgruppen!$A$50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Altersgruppen!$B$49:$H$49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Altersgruppen!$B$50:$H$50</c:f>
              <c:numCache>
                <c:formatCode>0.0</c:formatCode>
                <c:ptCount val="7"/>
                <c:pt idx="0">
                  <c:v>49.59349593495935</c:v>
                </c:pt>
                <c:pt idx="1">
                  <c:v>31.836734693877549</c:v>
                </c:pt>
                <c:pt idx="2">
                  <c:v>38.509316770186338</c:v>
                </c:pt>
                <c:pt idx="3">
                  <c:v>32.880434782608695</c:v>
                </c:pt>
                <c:pt idx="4">
                  <c:v>33.788395904436861</c:v>
                </c:pt>
                <c:pt idx="5">
                  <c:v>38.650306748466257</c:v>
                </c:pt>
                <c:pt idx="6">
                  <c:v>51.973684210526315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903-95ED-641E2BB6F1AE}"/>
            </c:ext>
          </c:extLst>
        </c:ser>
        <c:ser>
          <c:idx val="1"/>
          <c:order val="1"/>
          <c:tx>
            <c:strRef>
              <c:f>Altersgruppen!$A$51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Altersgruppen!$B$49:$H$49</c:f>
              <c:strCache>
                <c:ptCount val="7"/>
                <c:pt idx="0">
                  <c:v>Alter
16-19</c:v>
                </c:pt>
                <c:pt idx="1">
                  <c:v>Alter
20-29</c:v>
                </c:pt>
                <c:pt idx="2">
                  <c:v>Alter
30-39</c:v>
                </c:pt>
                <c:pt idx="3">
                  <c:v>Alter
40-49</c:v>
                </c:pt>
                <c:pt idx="4">
                  <c:v>Alter
50-59</c:v>
                </c:pt>
                <c:pt idx="5">
                  <c:v>Alter
60-69</c:v>
                </c:pt>
                <c:pt idx="6">
                  <c:v>Alter
70 + </c:v>
                </c:pt>
              </c:strCache>
            </c:strRef>
          </c:cat>
          <c:val>
            <c:numRef>
              <c:f>Altersgruppen!$B$51:$H$51</c:f>
              <c:numCache>
                <c:formatCode>0.0</c:formatCode>
                <c:ptCount val="7"/>
                <c:pt idx="0">
                  <c:v>71.666666666666671</c:v>
                </c:pt>
                <c:pt idx="1">
                  <c:v>42.955326460481096</c:v>
                </c:pt>
                <c:pt idx="2">
                  <c:v>33.779264214046819</c:v>
                </c:pt>
                <c:pt idx="3">
                  <c:v>34.382566585956411</c:v>
                </c:pt>
                <c:pt idx="4">
                  <c:v>33.529411764705877</c:v>
                </c:pt>
                <c:pt idx="5">
                  <c:v>44.067796610169488</c:v>
                </c:pt>
                <c:pt idx="6">
                  <c:v>56.97674418604651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2-4903-95ED-641E2BB6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66896"/>
        <c:axId val="1"/>
      </c:barChart>
      <c:catAx>
        <c:axId val="111936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2.9781550049623802E-2"/>
              <c:y val="0.387891480318515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668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60925147565517"/>
          <c:y val="0.45456032849826083"/>
          <c:w val="9.7181900161930304E-2"/>
          <c:h val="0.14848970730943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Nie-Raucher nach Altersgruppe</a:t>
            </a:r>
          </a:p>
        </c:rich>
      </c:tx>
      <c:layout>
        <c:manualLayout>
          <c:xMode val="edge"/>
          <c:yMode val="edge"/>
          <c:x val="0.13818644806371827"/>
          <c:y val="4.9794155807070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644806371827"/>
          <c:y val="0.27801736992280995"/>
          <c:w val="0.72002412412147931"/>
          <c:h val="0.40250275944048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Altersgruppen!$G$4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Altersgruppen!$H$3:$K$3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Altersgruppen!$H$4:$K$4</c:f>
              <c:numCache>
                <c:formatCode>0.0</c:formatCode>
                <c:ptCount val="4"/>
                <c:pt idx="0">
                  <c:v>34.364820846905538</c:v>
                </c:pt>
                <c:pt idx="1">
                  <c:v>36.314847942754916</c:v>
                </c:pt>
                <c:pt idx="2">
                  <c:v>38.115942028985508</c:v>
                </c:pt>
                <c:pt idx="3">
                  <c:v>35.055724417426539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0-408B-B76B-1960F389C9F4}"/>
            </c:ext>
          </c:extLst>
        </c:ser>
        <c:ser>
          <c:idx val="1"/>
          <c:order val="1"/>
          <c:tx>
            <c:strRef>
              <c:f>Altersgruppen!$G$5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Altersgruppen!$H$3:$K$3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Altersgruppen!$H$5:$K$5</c:f>
              <c:numCache>
                <c:formatCode>0.0</c:formatCode>
                <c:ptCount val="4"/>
                <c:pt idx="0">
                  <c:v>35.889798957557709</c:v>
                </c:pt>
                <c:pt idx="1">
                  <c:v>39.70420932878271</c:v>
                </c:pt>
                <c:pt idx="2">
                  <c:v>43.943661971830991</c:v>
                </c:pt>
                <c:pt idx="3">
                  <c:v>36.832061068702288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0-408B-B76B-1960F389C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61904"/>
        <c:axId val="1"/>
      </c:barChart>
      <c:catAx>
        <c:axId val="111936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3.2728369278249063E-2"/>
              <c:y val="0.352708603633415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619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02948503736356"/>
          <c:y val="0.40665227242440855"/>
          <c:w val="0.10000335057242769"/>
          <c:h val="0.1950271102443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Ex-Raucher nach Altersgruppe</a:t>
            </a:r>
          </a:p>
        </c:rich>
      </c:tx>
      <c:layout>
        <c:manualLayout>
          <c:xMode val="edge"/>
          <c:yMode val="edge"/>
          <c:x val="0.14519500701630383"/>
          <c:y val="4.9588438175305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3525666548864"/>
          <c:y val="0.27686877981212227"/>
          <c:w val="0.7205302223184078"/>
          <c:h val="0.40497224509832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Altersgruppen!$G$15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53540658837262034"/>
                  <c:y val="0.5578699294721867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7C-45E2-8259-56CA1ED896B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Altersgruppen!$H$14:$K$14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Altersgruppen!$H$15:$K$15</c:f>
              <c:numCache>
                <c:formatCode>0.0</c:formatCode>
                <c:ptCount val="4"/>
                <c:pt idx="0">
                  <c:v>21.742671009771989</c:v>
                </c:pt>
                <c:pt idx="1">
                  <c:v>23.911747167561121</c:v>
                </c:pt>
                <c:pt idx="2">
                  <c:v>14.347826086956522</c:v>
                </c:pt>
                <c:pt idx="3">
                  <c:v>30.59777102330294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C-45E2-8259-56CA1ED896BB}"/>
            </c:ext>
          </c:extLst>
        </c:ser>
        <c:ser>
          <c:idx val="1"/>
          <c:order val="1"/>
          <c:tx>
            <c:strRef>
              <c:f>Altersgruppen!$G$16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Altersgruppen!$H$14:$K$14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Altersgruppen!$H$16:$K$16</c:f>
              <c:numCache>
                <c:formatCode>0.0</c:formatCode>
                <c:ptCount val="4"/>
                <c:pt idx="0">
                  <c:v>26.094564408041705</c:v>
                </c:pt>
                <c:pt idx="1">
                  <c:v>27.245733788395903</c:v>
                </c:pt>
                <c:pt idx="2">
                  <c:v>20.002394366197183</c:v>
                </c:pt>
                <c:pt idx="3">
                  <c:v>32.152958015267174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C-45E2-8259-56CA1ED89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66064"/>
        <c:axId val="1"/>
      </c:barChart>
      <c:catAx>
        <c:axId val="111936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3.2668876578668363E-2"/>
              <c:y val="0.355383806923022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660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24473003634196"/>
          <c:y val="0.40497224509832808"/>
          <c:w val="9.9821567323708893E-2"/>
          <c:h val="0.194221382853279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Nichtraucher nach Altersgruppe</a:t>
            </a:r>
          </a:p>
        </c:rich>
      </c:tx>
      <c:layout>
        <c:manualLayout>
          <c:xMode val="edge"/>
          <c:yMode val="edge"/>
          <c:x val="0.13430538149008106"/>
          <c:y val="4.9588438175305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3525666548864"/>
          <c:y val="0.27686877981212227"/>
          <c:w val="0.7205302223184078"/>
          <c:h val="0.40497224509832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Altersgruppen!$G$26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Altersgruppen!$H$25:$K$25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Altersgruppen!$H$26:$K$26</c:f>
              <c:numCache>
                <c:formatCode>0.0</c:formatCode>
                <c:ptCount val="4"/>
                <c:pt idx="0">
                  <c:v>56.107491856677527</c:v>
                </c:pt>
                <c:pt idx="1">
                  <c:v>60.22659511031604</c:v>
                </c:pt>
                <c:pt idx="2">
                  <c:v>52.463768115942024</c:v>
                </c:pt>
                <c:pt idx="3">
                  <c:v>65.653495440729486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3-49AF-BB98-513F0CD8CEA1}"/>
            </c:ext>
          </c:extLst>
        </c:ser>
        <c:ser>
          <c:idx val="1"/>
          <c:order val="1"/>
          <c:tx>
            <c:strRef>
              <c:f>Altersgruppen!$G$27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Altersgruppen!$H$25:$K$25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Altersgruppen!$H$27:$K$27</c:f>
              <c:numCache>
                <c:formatCode>0.0</c:formatCode>
                <c:ptCount val="4"/>
                <c:pt idx="0">
                  <c:v>61.984363365599407</c:v>
                </c:pt>
                <c:pt idx="1">
                  <c:v>66.949943117178606</c:v>
                </c:pt>
                <c:pt idx="2">
                  <c:v>63.946056338028171</c:v>
                </c:pt>
                <c:pt idx="3">
                  <c:v>68.985019083969462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3-49AF-BB98-513F0CD8C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71056"/>
        <c:axId val="1"/>
      </c:barChart>
      <c:catAx>
        <c:axId val="11193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3.2668876578668363E-2"/>
              <c:y val="0.355383806923022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937105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24473003634196"/>
          <c:y val="0.40497224509832808"/>
          <c:w val="9.9821567323708893E-2"/>
          <c:h val="0.194221382853279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Anteil der Raucher nach Altersgruppe</a:t>
            </a:r>
          </a:p>
        </c:rich>
      </c:tx>
      <c:layout>
        <c:manualLayout>
          <c:xMode val="edge"/>
          <c:yMode val="edge"/>
          <c:x val="0.17541238449416588"/>
          <c:y val="4.9384418506120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2813234084992"/>
          <c:y val="0.27572966999250664"/>
          <c:w val="0.72335003915119955"/>
          <c:h val="0.40330608446665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Altersgruppen!$G$37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Altersgruppen!$H$36:$K$36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Altersgruppen!$H$37:$K$37</c:f>
              <c:numCache>
                <c:formatCode>0.0</c:formatCode>
                <c:ptCount val="4"/>
                <c:pt idx="0">
                  <c:v>44.055374592833871</c:v>
                </c:pt>
                <c:pt idx="1">
                  <c:v>39.83303518187239</c:v>
                </c:pt>
                <c:pt idx="2">
                  <c:v>47.536231884057969</c:v>
                </c:pt>
                <c:pt idx="3">
                  <c:v>34.447821681864234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8-4D0A-95A9-EE2F8B91ACA7}"/>
            </c:ext>
          </c:extLst>
        </c:ser>
        <c:ser>
          <c:idx val="1"/>
          <c:order val="1"/>
          <c:tx>
            <c:strRef>
              <c:f>Altersgruppen!$G$38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Altersgruppen!$H$36:$K$36</c:f>
              <c:strCache>
                <c:ptCount val="4"/>
                <c:pt idx="0">
                  <c:v>Alter
20-59</c:v>
                </c:pt>
                <c:pt idx="1">
                  <c:v>Alter
16-69</c:v>
                </c:pt>
                <c:pt idx="2">
                  <c:v>Alter
16-39</c:v>
                </c:pt>
                <c:pt idx="3">
                  <c:v>Alter
40-69</c:v>
                </c:pt>
              </c:strCache>
            </c:strRef>
          </c:cat>
          <c:val>
            <c:numRef>
              <c:f>Altersgruppen!$H$38:$K$38</c:f>
              <c:numCache>
                <c:formatCode>0.0</c:formatCode>
                <c:ptCount val="4"/>
                <c:pt idx="0">
                  <c:v>38.007297096053613</c:v>
                </c:pt>
                <c:pt idx="1">
                  <c:v>33.026052332195682</c:v>
                </c:pt>
                <c:pt idx="2">
                  <c:v>36.080281690140851</c:v>
                </c:pt>
                <c:pt idx="3">
                  <c:v>30.956870229007631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8-4D0A-95A9-EE2F8B91A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616032"/>
        <c:axId val="1"/>
      </c:barChart>
      <c:catAx>
        <c:axId val="11186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3.0742376663925979E-2"/>
              <c:y val="0.353921665960530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86160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67867266658539"/>
          <c:y val="0.40330608446665145"/>
          <c:w val="9.9460630383289936E-2"/>
          <c:h val="0.19342230581563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37</xdr:row>
      <xdr:rowOff>7620</xdr:rowOff>
    </xdr:from>
    <xdr:to>
      <xdr:col>8</xdr:col>
      <xdr:colOff>1318260</xdr:colOff>
      <xdr:row>56</xdr:row>
      <xdr:rowOff>38100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16</xdr:row>
      <xdr:rowOff>7620</xdr:rowOff>
    </xdr:from>
    <xdr:to>
      <xdr:col>8</xdr:col>
      <xdr:colOff>1303020</xdr:colOff>
      <xdr:row>35</xdr:row>
      <xdr:rowOff>45720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98</xdr:row>
      <xdr:rowOff>7620</xdr:rowOff>
    </xdr:from>
    <xdr:to>
      <xdr:col>8</xdr:col>
      <xdr:colOff>1356360</xdr:colOff>
      <xdr:row>118</xdr:row>
      <xdr:rowOff>99060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76</xdr:row>
      <xdr:rowOff>160020</xdr:rowOff>
    </xdr:from>
    <xdr:to>
      <xdr:col>8</xdr:col>
      <xdr:colOff>1356360</xdr:colOff>
      <xdr:row>96</xdr:row>
      <xdr:rowOff>38100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0.01268</cdr:x>
      <cdr:y>0.88826</cdr:y>
    </cdr:from>
    <cdr:to>
      <cdr:x>0.90618</cdr:x>
      <cdr:y>0.97119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42222"/>
          <a:ext cx="3758272" cy="153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0.01264</cdr:x>
      <cdr:y>0.88742</cdr:y>
    </cdr:from>
    <cdr:to>
      <cdr:x>0.90622</cdr:x>
      <cdr:y>0.97131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47419"/>
          <a:ext cx="3772243" cy="155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0.01094</cdr:x>
      <cdr:y>0.91464</cdr:y>
    </cdr:from>
    <cdr:to>
      <cdr:x>0.79026</cdr:x>
      <cdr:y>0.97742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158020"/>
          <a:ext cx="3800593" cy="14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0.01092</cdr:x>
      <cdr:y>0.91238</cdr:y>
    </cdr:from>
    <cdr:to>
      <cdr:x>0.78807</cdr:x>
      <cdr:y>0.97756</cdr:y>
    </cdr:to>
    <cdr:sp macro="" textlink="">
      <cdr:nvSpPr>
        <cdr:cNvPr id="788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166581"/>
          <a:ext cx="3795914" cy="154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0.01089</cdr:x>
      <cdr:y>0.91292</cdr:y>
    </cdr:from>
    <cdr:to>
      <cdr:x>0.78613</cdr:x>
      <cdr:y>0.97716</cdr:y>
    </cdr:to>
    <cdr:sp macro="" textlink="">
      <cdr:nvSpPr>
        <cdr:cNvPr id="808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174820"/>
          <a:ext cx="3798437" cy="153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0.00846</cdr:x>
      <cdr:y>0.93269</cdr:y>
    </cdr:from>
    <cdr:to>
      <cdr:x>0.99154</cdr:x>
      <cdr:y>0.98345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03760"/>
          <a:ext cx="6195060" cy="16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Oktober 2000, Februar 2005, Januar 2007, Dezember 2011; NID</a:t>
          </a:r>
        </a:p>
      </cdr:txBody>
    </cdr:sp>
  </cdr:relSizeAnchor>
  <cdr:relSizeAnchor xmlns:cdr="http://schemas.openxmlformats.org/drawingml/2006/chartDrawing">
    <cdr:from>
      <cdr:x>0.09497</cdr:x>
      <cdr:y>0.78814</cdr:y>
    </cdr:from>
    <cdr:to>
      <cdr:x>0.33337</cdr:x>
      <cdr:y>0.83576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965" y="2537831"/>
          <a:ext cx="1502302" cy="153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2000    2005   2007    2011</a:t>
          </a:r>
        </a:p>
      </cdr:txBody>
    </cdr:sp>
  </cdr:relSizeAnchor>
  <cdr:relSizeAnchor xmlns:cdr="http://schemas.openxmlformats.org/drawingml/2006/chartDrawing">
    <cdr:from>
      <cdr:x>0.39481</cdr:x>
      <cdr:y>0.78814</cdr:y>
    </cdr:from>
    <cdr:to>
      <cdr:x>0.65115</cdr:x>
      <cdr:y>0.85437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5459" y="2537831"/>
          <a:ext cx="1615361" cy="21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2000    2005   2007    2011</a:t>
          </a:r>
        </a:p>
      </cdr:txBody>
    </cdr:sp>
  </cdr:relSizeAnchor>
  <cdr:relSizeAnchor xmlns:cdr="http://schemas.openxmlformats.org/drawingml/2006/chartDrawing">
    <cdr:from>
      <cdr:x>0.69539</cdr:x>
      <cdr:y>0.78814</cdr:y>
    </cdr:from>
    <cdr:to>
      <cdr:x>0.95025</cdr:x>
      <cdr:y>0.83527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9598" y="2537831"/>
          <a:ext cx="1606069" cy="151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2000    2005   2007    2011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0.0085</cdr:x>
      <cdr:y>0.93345</cdr:y>
    </cdr:from>
    <cdr:to>
      <cdr:x>0.9915</cdr:x>
      <cdr:y>0.98349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13323"/>
          <a:ext cx="6172200" cy="161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Oktober 2000, Februar 2005, Januar 2007, Dezember 2011; NID</a:t>
          </a:r>
        </a:p>
      </cdr:txBody>
    </cdr:sp>
  </cdr:relSizeAnchor>
  <cdr:relSizeAnchor xmlns:cdr="http://schemas.openxmlformats.org/drawingml/2006/chartDrawing">
    <cdr:from>
      <cdr:x>0.10729</cdr:x>
      <cdr:y>0.7884</cdr:y>
    </cdr:from>
    <cdr:to>
      <cdr:x>0.48255</cdr:x>
      <cdr:y>0.83264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106" y="2544693"/>
          <a:ext cx="2356237" cy="14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   2000           2005            2007           2011</a:t>
          </a:r>
        </a:p>
      </cdr:txBody>
    </cdr:sp>
  </cdr:relSizeAnchor>
  <cdr:relSizeAnchor xmlns:cdr="http://schemas.openxmlformats.org/drawingml/2006/chartDrawing">
    <cdr:from>
      <cdr:x>0.55824</cdr:x>
      <cdr:y>0.7884</cdr:y>
    </cdr:from>
    <cdr:to>
      <cdr:x>0.93154</cdr:x>
      <cdr:y>0.84811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2603" y="2544693"/>
          <a:ext cx="2343893" cy="192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    2000          2005           2007           2011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0.00843</cdr:x>
      <cdr:y>0.92955</cdr:y>
    </cdr:from>
    <cdr:to>
      <cdr:x>0.99157</cdr:x>
      <cdr:y>0.9814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06141"/>
          <a:ext cx="6217920" cy="1789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September 1997, Oktober 2000, Februar 2005, Januar 2007, Dezember 2011; NID</a:t>
          </a:r>
        </a:p>
      </cdr:txBody>
    </cdr:sp>
  </cdr:relSizeAnchor>
  <cdr:relSizeAnchor xmlns:cdr="http://schemas.openxmlformats.org/drawingml/2006/chartDrawing">
    <cdr:from>
      <cdr:x>0.0802</cdr:x>
      <cdr:y>0.80066</cdr:y>
    </cdr:from>
    <cdr:to>
      <cdr:x>0.35745</cdr:x>
      <cdr:y>0.84742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708" y="2761232"/>
          <a:ext cx="1753454" cy="161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 1997  2000  2005  2007  2011</a:t>
          </a:r>
        </a:p>
      </cdr:txBody>
    </cdr:sp>
  </cdr:relSizeAnchor>
  <cdr:relSizeAnchor xmlns:cdr="http://schemas.openxmlformats.org/drawingml/2006/chartDrawing">
    <cdr:from>
      <cdr:x>0.37735</cdr:x>
      <cdr:y>0.80066</cdr:y>
    </cdr:from>
    <cdr:to>
      <cdr:x>0.65558</cdr:x>
      <cdr:y>0.84718</cdr:y>
    </cdr:to>
    <cdr:sp macro="" textlink="">
      <cdr:nvSpPr>
        <cdr:cNvPr id="102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074" y="2761232"/>
          <a:ext cx="1759672" cy="160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 1997  2000  2005  2007  2011</a:t>
          </a:r>
        </a:p>
      </cdr:txBody>
    </cdr:sp>
  </cdr:relSizeAnchor>
  <cdr:relSizeAnchor xmlns:cdr="http://schemas.openxmlformats.org/drawingml/2006/chartDrawing">
    <cdr:from>
      <cdr:x>0.68016</cdr:x>
      <cdr:y>0.80066</cdr:y>
    </cdr:from>
    <cdr:to>
      <cdr:x>0.95839</cdr:x>
      <cdr:y>0.84718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9194" y="2761232"/>
          <a:ext cx="1759671" cy="160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   1997  2000  2005  2007  2011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0.00842</cdr:x>
      <cdr:y>0.93324</cdr:y>
    </cdr:from>
    <cdr:to>
      <cdr:x>0.99158</cdr:x>
      <cdr:y>0.98353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19765"/>
          <a:ext cx="6225540" cy="162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September 1997, Oktober 2000, Februar 2005, Januar 2007, Dezember 2011; NID</a:t>
          </a:r>
        </a:p>
      </cdr:txBody>
    </cdr:sp>
  </cdr:relSizeAnchor>
  <cdr:relSizeAnchor xmlns:cdr="http://schemas.openxmlformats.org/drawingml/2006/chartDrawing">
    <cdr:from>
      <cdr:x>0.11239</cdr:x>
      <cdr:y>0.79858</cdr:y>
    </cdr:from>
    <cdr:to>
      <cdr:x>0.48107</cdr:x>
      <cdr:y>0.84113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151" y="2583659"/>
          <a:ext cx="2334577" cy="137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  1997     2000     2005     2007     2011</a:t>
          </a:r>
        </a:p>
      </cdr:txBody>
    </cdr:sp>
  </cdr:relSizeAnchor>
  <cdr:relSizeAnchor xmlns:cdr="http://schemas.openxmlformats.org/drawingml/2006/chartDrawing">
    <cdr:from>
      <cdr:x>0.5526</cdr:x>
      <cdr:y>0.79858</cdr:y>
    </cdr:from>
    <cdr:to>
      <cdr:x>0.9375</cdr:x>
      <cdr:y>0.84234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6636" y="2583659"/>
          <a:ext cx="2437299" cy="141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   1997      2000     2005     2007     2011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47</xdr:row>
      <xdr:rowOff>0</xdr:rowOff>
    </xdr:from>
    <xdr:to>
      <xdr:col>18</xdr:col>
      <xdr:colOff>236220</xdr:colOff>
      <xdr:row>61</xdr:row>
      <xdr:rowOff>0</xdr:rowOff>
    </xdr:to>
    <xdr:graphicFrame macro="">
      <xdr:nvGraphicFramePr>
        <xdr:cNvPr id="45065" name="Diagramm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175260</xdr:colOff>
      <xdr:row>1</xdr:row>
      <xdr:rowOff>0</xdr:rowOff>
    </xdr:from>
    <xdr:to>
      <xdr:col>17</xdr:col>
      <xdr:colOff>403860</xdr:colOff>
      <xdr:row>10</xdr:row>
      <xdr:rowOff>160020</xdr:rowOff>
    </xdr:to>
    <xdr:graphicFrame macro="">
      <xdr:nvGraphicFramePr>
        <xdr:cNvPr id="45067" name="Diagramm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190500</xdr:colOff>
      <xdr:row>12</xdr:row>
      <xdr:rowOff>0</xdr:rowOff>
    </xdr:from>
    <xdr:to>
      <xdr:col>17</xdr:col>
      <xdr:colOff>426720</xdr:colOff>
      <xdr:row>22</xdr:row>
      <xdr:rowOff>0</xdr:rowOff>
    </xdr:to>
    <xdr:graphicFrame macro="">
      <xdr:nvGraphicFramePr>
        <xdr:cNvPr id="45068" name="Diagramm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198120</xdr:colOff>
      <xdr:row>23</xdr:row>
      <xdr:rowOff>7620</xdr:rowOff>
    </xdr:from>
    <xdr:to>
      <xdr:col>17</xdr:col>
      <xdr:colOff>434340</xdr:colOff>
      <xdr:row>33</xdr:row>
      <xdr:rowOff>7620</xdr:rowOff>
    </xdr:to>
    <xdr:graphicFrame macro="">
      <xdr:nvGraphicFramePr>
        <xdr:cNvPr id="45069" name="Diagramm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198120</xdr:colOff>
      <xdr:row>34</xdr:row>
      <xdr:rowOff>0</xdr:rowOff>
    </xdr:from>
    <xdr:to>
      <xdr:col>17</xdr:col>
      <xdr:colOff>449580</xdr:colOff>
      <xdr:row>44</xdr:row>
      <xdr:rowOff>7620</xdr:rowOff>
    </xdr:to>
    <xdr:graphicFrame macro="">
      <xdr:nvGraphicFramePr>
        <xdr:cNvPr id="45070" name="Diagramm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152400</xdr:colOff>
      <xdr:row>62</xdr:row>
      <xdr:rowOff>0</xdr:rowOff>
    </xdr:from>
    <xdr:to>
      <xdr:col>18</xdr:col>
      <xdr:colOff>266700</xdr:colOff>
      <xdr:row>75</xdr:row>
      <xdr:rowOff>7620</xdr:rowOff>
    </xdr:to>
    <xdr:graphicFrame macro="">
      <xdr:nvGraphicFramePr>
        <xdr:cNvPr id="45071" name="Diagramm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152400</xdr:colOff>
      <xdr:row>76</xdr:row>
      <xdr:rowOff>7620</xdr:rowOff>
    </xdr:from>
    <xdr:to>
      <xdr:col>18</xdr:col>
      <xdr:colOff>274320</xdr:colOff>
      <xdr:row>89</xdr:row>
      <xdr:rowOff>30480</xdr:rowOff>
    </xdr:to>
    <xdr:graphicFrame macro="">
      <xdr:nvGraphicFramePr>
        <xdr:cNvPr id="45072" name="Diagramm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160020</xdr:colOff>
      <xdr:row>90</xdr:row>
      <xdr:rowOff>0</xdr:rowOff>
    </xdr:from>
    <xdr:to>
      <xdr:col>18</xdr:col>
      <xdr:colOff>297180</xdr:colOff>
      <xdr:row>103</xdr:row>
      <xdr:rowOff>30480</xdr:rowOff>
    </xdr:to>
    <xdr:graphicFrame macro="">
      <xdr:nvGraphicFramePr>
        <xdr:cNvPr id="45073" name="Diagramm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0.01095</cdr:x>
      <cdr:y>0.91732</cdr:y>
    </cdr:from>
    <cdr:to>
      <cdr:x>0.78193</cdr:x>
      <cdr:y>0.97885</cdr:y>
    </cdr:to>
    <cdr:sp macro="" textlink="">
      <cdr:nvSpPr>
        <cdr:cNvPr id="460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11142"/>
          <a:ext cx="3754041" cy="155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0.0127</cdr:x>
      <cdr:y>0.8884</cdr:y>
    </cdr:from>
    <cdr:to>
      <cdr:x>0.90592</cdr:x>
      <cdr:y>0.97107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35707"/>
          <a:ext cx="3750263" cy="152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0.01268</cdr:x>
      <cdr:y>0.88826</cdr:y>
    </cdr:from>
    <cdr:to>
      <cdr:x>0.90618</cdr:x>
      <cdr:y>0.97119</cdr:y>
    </cdr:to>
    <cdr:sp macro="" textlink="">
      <cdr:nvSpPr>
        <cdr:cNvPr id="7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42222"/>
          <a:ext cx="3758272" cy="153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GfK Marktforschung Classic Bus Januar 2007, Dezember 2011; NID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I48" sqref="I48"/>
    </sheetView>
  </sheetViews>
  <sheetFormatPr baseColWidth="10" defaultRowHeight="13.2" x14ac:dyDescent="0.25"/>
  <cols>
    <col min="1" max="1" width="32.109375" customWidth="1"/>
    <col min="2" max="4" width="8.33203125" customWidth="1"/>
    <col min="5" max="5" width="10" bestFit="1" customWidth="1"/>
    <col min="6" max="21" width="8.33203125" customWidth="1"/>
  </cols>
  <sheetData>
    <row r="1" spans="1:22" x14ac:dyDescent="0.25">
      <c r="A1" t="s">
        <v>59</v>
      </c>
      <c r="N1" s="85" t="s">
        <v>60</v>
      </c>
    </row>
    <row r="2" spans="1:22" x14ac:dyDescent="0.25">
      <c r="A2" s="1" t="s">
        <v>1</v>
      </c>
    </row>
    <row r="3" spans="1:22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4"/>
    </row>
    <row r="4" spans="1:22" x14ac:dyDescent="0.25">
      <c r="A4" s="4" t="s">
        <v>3</v>
      </c>
      <c r="B4" s="104" t="s">
        <v>4</v>
      </c>
      <c r="C4" s="153" t="s">
        <v>5</v>
      </c>
      <c r="D4" s="153"/>
      <c r="E4" s="153" t="s">
        <v>6</v>
      </c>
      <c r="F4" s="153"/>
      <c r="G4" s="153" t="s">
        <v>4</v>
      </c>
      <c r="H4" s="153"/>
      <c r="I4" s="153"/>
      <c r="J4" s="153"/>
      <c r="K4" s="153"/>
      <c r="L4" s="153"/>
      <c r="M4" s="153"/>
      <c r="N4" s="151" t="s">
        <v>7</v>
      </c>
      <c r="O4" s="151" t="s">
        <v>8</v>
      </c>
      <c r="P4" s="151" t="s">
        <v>9</v>
      </c>
      <c r="Q4" s="151" t="s">
        <v>10</v>
      </c>
      <c r="R4" s="74" t="s">
        <v>4</v>
      </c>
      <c r="S4" s="6" t="s">
        <v>4</v>
      </c>
      <c r="T4" s="114" t="s">
        <v>4</v>
      </c>
      <c r="U4" s="114" t="s">
        <v>4</v>
      </c>
    </row>
    <row r="5" spans="1:22" x14ac:dyDescent="0.25">
      <c r="A5" s="7" t="s">
        <v>11</v>
      </c>
      <c r="B5" s="105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53</v>
      </c>
      <c r="H5" s="10" t="s">
        <v>54</v>
      </c>
      <c r="I5" s="10" t="s">
        <v>19</v>
      </c>
      <c r="J5" s="10" t="s">
        <v>20</v>
      </c>
      <c r="K5" s="10" t="s">
        <v>55</v>
      </c>
      <c r="L5" s="10"/>
      <c r="M5" s="10" t="s">
        <v>23</v>
      </c>
      <c r="N5" s="152"/>
      <c r="O5" s="152"/>
      <c r="P5" s="152"/>
      <c r="Q5" s="152"/>
      <c r="R5" s="75"/>
      <c r="S5" s="9" t="s">
        <v>12</v>
      </c>
      <c r="T5" s="115" t="s">
        <v>61</v>
      </c>
      <c r="U5" s="115" t="s">
        <v>62</v>
      </c>
    </row>
    <row r="6" spans="1:22" x14ac:dyDescent="0.25">
      <c r="A6" s="11" t="s">
        <v>24</v>
      </c>
      <c r="B6" s="106">
        <v>2600</v>
      </c>
      <c r="C6" s="3"/>
      <c r="D6" s="3"/>
      <c r="E6" s="3">
        <v>1290</v>
      </c>
      <c r="F6" s="3">
        <v>1310</v>
      </c>
      <c r="G6" s="3"/>
      <c r="H6" s="3">
        <v>611</v>
      </c>
      <c r="I6" s="3">
        <v>564</v>
      </c>
      <c r="J6" s="3">
        <v>468</v>
      </c>
      <c r="K6" s="3">
        <v>957</v>
      </c>
      <c r="L6" s="3"/>
      <c r="M6" s="3"/>
      <c r="N6" s="3"/>
      <c r="O6" s="3"/>
      <c r="P6" s="3"/>
      <c r="Q6" s="3"/>
      <c r="R6" s="76"/>
      <c r="S6" s="13">
        <f>SUM(H6:K6)</f>
        <v>2600</v>
      </c>
      <c r="T6" s="108">
        <v>1160</v>
      </c>
      <c r="U6" s="108">
        <v>1424</v>
      </c>
    </row>
    <row r="7" spans="1:22" ht="9" customHeight="1" x14ac:dyDescent="0.25">
      <c r="A7" s="14"/>
      <c r="B7" s="10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77"/>
      <c r="S7" s="16"/>
      <c r="T7" s="109"/>
      <c r="U7" s="109"/>
    </row>
    <row r="8" spans="1:22" x14ac:dyDescent="0.25">
      <c r="A8" s="18" t="s">
        <v>25</v>
      </c>
      <c r="B8" s="92">
        <f>B11+B14</f>
        <v>0.38100000000000001</v>
      </c>
      <c r="C8" s="21"/>
      <c r="D8" s="21"/>
      <c r="E8" s="21">
        <f t="shared" ref="E8:K8" si="0">E11+E14</f>
        <v>0.255</v>
      </c>
      <c r="F8" s="21">
        <f t="shared" si="0"/>
        <v>0.496</v>
      </c>
      <c r="G8" s="21"/>
      <c r="H8" s="21">
        <f t="shared" si="0"/>
        <v>0.36299999999999999</v>
      </c>
      <c r="I8" s="21">
        <f t="shared" si="0"/>
        <v>0.32299999999999995</v>
      </c>
      <c r="J8" s="21">
        <f t="shared" si="0"/>
        <v>0.313</v>
      </c>
      <c r="K8" s="21">
        <f t="shared" si="0"/>
        <v>0.44900000000000001</v>
      </c>
      <c r="L8" s="21"/>
      <c r="M8" s="21"/>
      <c r="N8" s="21"/>
      <c r="O8" s="21"/>
      <c r="P8" s="21"/>
      <c r="Q8" s="21"/>
      <c r="R8" s="78"/>
      <c r="S8" s="20">
        <f>S11+S14</f>
        <v>0.38100000000000001</v>
      </c>
      <c r="T8" s="110">
        <f>T9/T$6</f>
        <v>0.34824568965517239</v>
      </c>
      <c r="U8" s="110">
        <f>U9/U$6</f>
        <v>0.40461867977528093</v>
      </c>
    </row>
    <row r="9" spans="1:22" s="61" customFormat="1" x14ac:dyDescent="0.25">
      <c r="A9" s="56"/>
      <c r="B9" s="9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0"/>
      <c r="S9" s="90"/>
      <c r="T9" s="111">
        <f>(H8*$H$6)+(I8*$I$6)</f>
        <v>403.96499999999997</v>
      </c>
      <c r="U9" s="111">
        <f>(J8*$J$6)+(K8*$K$6)</f>
        <v>576.17700000000002</v>
      </c>
    </row>
    <row r="10" spans="1:22" ht="9" customHeight="1" x14ac:dyDescent="0.25">
      <c r="A10" s="23"/>
      <c r="B10" s="9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22"/>
      <c r="P10" s="22"/>
      <c r="Q10" s="22"/>
      <c r="R10" s="77"/>
      <c r="S10" s="28"/>
      <c r="T10" s="111"/>
      <c r="U10" s="109"/>
    </row>
    <row r="11" spans="1:22" x14ac:dyDescent="0.25">
      <c r="A11" s="148" t="s">
        <v>26</v>
      </c>
      <c r="B11" s="95">
        <v>0.19900000000000001</v>
      </c>
      <c r="C11" s="31"/>
      <c r="D11" s="31"/>
      <c r="E11" s="53">
        <v>0.11799999999999999</v>
      </c>
      <c r="F11" s="53">
        <v>0.27500000000000002</v>
      </c>
      <c r="G11" s="53"/>
      <c r="H11" s="53">
        <v>0.17</v>
      </c>
      <c r="I11" s="53">
        <v>0.14799999999999999</v>
      </c>
      <c r="J11" s="53">
        <v>0.161</v>
      </c>
      <c r="K11" s="53">
        <v>0.26200000000000001</v>
      </c>
      <c r="L11" s="53"/>
      <c r="M11" s="53"/>
      <c r="N11" s="31"/>
      <c r="O11" s="31"/>
      <c r="P11" s="31"/>
      <c r="Q11" s="31"/>
      <c r="R11" s="79"/>
      <c r="S11" s="38">
        <v>0.19900000000000001</v>
      </c>
      <c r="T11" s="110">
        <f>T12/T$6</f>
        <v>0.16150172413793101</v>
      </c>
      <c r="U11" s="110">
        <f>U12/U$6</f>
        <v>0.22899016853932583</v>
      </c>
    </row>
    <row r="12" spans="1:22" x14ac:dyDescent="0.25">
      <c r="A12" s="148"/>
      <c r="B12" s="9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0"/>
      <c r="S12" s="90"/>
      <c r="T12" s="111">
        <f>(H11*$H$6)+(I11*$I$6)</f>
        <v>187.34199999999998</v>
      </c>
      <c r="U12" s="111">
        <f>(J11*$J$6)+(K11*$K$6)</f>
        <v>326.08199999999999</v>
      </c>
      <c r="V12" s="107"/>
    </row>
    <row r="13" spans="1:22" ht="9" customHeight="1" x14ac:dyDescent="0.25">
      <c r="A13" s="29"/>
      <c r="B13" s="9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7"/>
      <c r="P13" s="37"/>
      <c r="Q13" s="37"/>
      <c r="R13" s="77"/>
      <c r="S13" s="35"/>
      <c r="T13" s="111"/>
      <c r="U13" s="109"/>
    </row>
    <row r="14" spans="1:22" x14ac:dyDescent="0.25">
      <c r="A14" s="149" t="s">
        <v>35</v>
      </c>
      <c r="B14" s="95">
        <v>0.182</v>
      </c>
      <c r="C14" s="40"/>
      <c r="D14" s="40"/>
      <c r="E14" s="40">
        <v>0.13700000000000001</v>
      </c>
      <c r="F14" s="40">
        <v>0.221</v>
      </c>
      <c r="G14" s="40"/>
      <c r="H14" s="40">
        <v>0.193</v>
      </c>
      <c r="I14" s="40">
        <v>0.17499999999999999</v>
      </c>
      <c r="J14" s="40">
        <v>0.152</v>
      </c>
      <c r="K14" s="40">
        <v>0.187</v>
      </c>
      <c r="L14" s="40"/>
      <c r="M14" s="40"/>
      <c r="N14" s="40"/>
      <c r="O14" s="40"/>
      <c r="P14" s="40"/>
      <c r="Q14" s="40"/>
      <c r="R14" s="79"/>
      <c r="S14" s="38">
        <v>0.182</v>
      </c>
      <c r="T14" s="110">
        <f>T15/T$6</f>
        <v>0.18674396551724137</v>
      </c>
      <c r="U14" s="110">
        <f>U15/U$6</f>
        <v>0.17562851123595505</v>
      </c>
    </row>
    <row r="15" spans="1:22" x14ac:dyDescent="0.25">
      <c r="A15" s="150"/>
      <c r="B15" s="97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1"/>
      <c r="S15" s="13"/>
      <c r="T15" s="112">
        <f>(H14*$H$6)+(I14*$I$6)</f>
        <v>216.62299999999999</v>
      </c>
      <c r="U15" s="112">
        <f>(J14*$J$6)+(K14*$K$6)</f>
        <v>250.095</v>
      </c>
    </row>
    <row r="16" spans="1:22" ht="9" customHeight="1" x14ac:dyDescent="0.25">
      <c r="A16" s="43"/>
      <c r="B16" s="98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7"/>
      <c r="O16" s="37"/>
      <c r="P16" s="37"/>
      <c r="Q16" s="37"/>
      <c r="R16" s="77"/>
      <c r="S16" s="45"/>
      <c r="T16" s="111"/>
      <c r="U16" s="109"/>
    </row>
    <row r="17" spans="1:21" x14ac:dyDescent="0.25">
      <c r="A17" s="47" t="s">
        <v>27</v>
      </c>
      <c r="B17" s="99">
        <f>B20+B23+B26</f>
        <v>0.223</v>
      </c>
      <c r="C17" s="50"/>
      <c r="D17" s="50"/>
      <c r="E17" s="21">
        <f t="shared" ref="E17:K17" si="1">E20+E23+E26</f>
        <v>0.27200000000000002</v>
      </c>
      <c r="F17" s="21">
        <f t="shared" si="1"/>
        <v>0.17099999999999999</v>
      </c>
      <c r="G17" s="21"/>
      <c r="H17" s="21">
        <f t="shared" si="1"/>
        <v>0.13300000000000001</v>
      </c>
      <c r="I17" s="21">
        <f t="shared" si="1"/>
        <v>0.188</v>
      </c>
      <c r="J17" s="21">
        <f t="shared" si="1"/>
        <v>0.24299999999999999</v>
      </c>
      <c r="K17" s="21">
        <f t="shared" si="1"/>
        <v>0.29500000000000004</v>
      </c>
      <c r="L17" s="21"/>
      <c r="M17" s="21"/>
      <c r="N17" s="50"/>
      <c r="O17" s="50"/>
      <c r="P17" s="50"/>
      <c r="Q17" s="50"/>
      <c r="R17" s="82"/>
      <c r="S17" s="49">
        <f>S20+S23+S26</f>
        <v>0.223</v>
      </c>
      <c r="T17" s="110">
        <f>T18/T$6</f>
        <v>0.16146120689655175</v>
      </c>
      <c r="U17" s="110">
        <f>U18/U$6</f>
        <v>0.27811727528089891</v>
      </c>
    </row>
    <row r="18" spans="1:21" s="61" customFormat="1" x14ac:dyDescent="0.25">
      <c r="A18" s="56"/>
      <c r="B18" s="9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80"/>
      <c r="S18" s="90"/>
      <c r="T18" s="111">
        <f>(H17*$H$6)+(I17*$I$6)</f>
        <v>187.29500000000002</v>
      </c>
      <c r="U18" s="111">
        <f>(J17*$J$6)+(K17*$K$6)</f>
        <v>396.03900000000004</v>
      </c>
    </row>
    <row r="19" spans="1:21" ht="9" customHeight="1" x14ac:dyDescent="0.25">
      <c r="A19" s="29"/>
      <c r="B19" s="9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  <c r="P19" s="37"/>
      <c r="Q19" s="37"/>
      <c r="R19" s="77"/>
      <c r="S19" s="35"/>
      <c r="T19" s="111"/>
      <c r="U19" s="109"/>
    </row>
    <row r="20" spans="1:21" x14ac:dyDescent="0.25">
      <c r="A20" s="148" t="s">
        <v>28</v>
      </c>
      <c r="B20" s="95">
        <v>0.104</v>
      </c>
      <c r="C20" s="40"/>
      <c r="D20" s="40"/>
      <c r="E20" s="40">
        <v>0.11600000000000001</v>
      </c>
      <c r="F20" s="40">
        <v>0.09</v>
      </c>
      <c r="G20" s="40"/>
      <c r="H20" s="40">
        <v>7.9000000000000001E-2</v>
      </c>
      <c r="I20" s="40">
        <v>8.8999999999999996E-2</v>
      </c>
      <c r="J20" s="40">
        <v>0.109</v>
      </c>
      <c r="K20" s="40">
        <v>0.123</v>
      </c>
      <c r="L20" s="40"/>
      <c r="M20" s="40"/>
      <c r="N20" s="40"/>
      <c r="O20" s="40"/>
      <c r="P20" s="40"/>
      <c r="Q20" s="40"/>
      <c r="R20" s="79"/>
      <c r="S20" s="38">
        <v>0.104</v>
      </c>
      <c r="T20" s="110">
        <f>T21/T$6</f>
        <v>8.4883620689655173E-2</v>
      </c>
      <c r="U20" s="110">
        <f>U21/U$6</f>
        <v>0.11848525280898878</v>
      </c>
    </row>
    <row r="21" spans="1:21" x14ac:dyDescent="0.25">
      <c r="A21" s="148"/>
      <c r="B21" s="9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0"/>
      <c r="S21" s="90"/>
      <c r="T21" s="111">
        <f>(H20*$H$6)+(I20*$I$6)</f>
        <v>98.465000000000003</v>
      </c>
      <c r="U21" s="111">
        <f>(J20*$J$6)+(K20*$K$6)</f>
        <v>168.72300000000001</v>
      </c>
    </row>
    <row r="22" spans="1:21" ht="9" customHeight="1" x14ac:dyDescent="0.25">
      <c r="A22" s="29"/>
      <c r="B22" s="10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7"/>
      <c r="O22" s="37"/>
      <c r="P22" s="37"/>
      <c r="Q22" s="37"/>
      <c r="R22" s="77"/>
      <c r="S22" s="25"/>
      <c r="T22" s="111"/>
      <c r="U22" s="109"/>
    </row>
    <row r="23" spans="1:21" x14ac:dyDescent="0.25">
      <c r="A23" s="148" t="s">
        <v>37</v>
      </c>
      <c r="B23" s="95">
        <v>2.5999999999999999E-2</v>
      </c>
      <c r="C23" s="40"/>
      <c r="D23" s="40"/>
      <c r="E23" s="40">
        <v>3.4000000000000002E-2</v>
      </c>
      <c r="F23" s="40">
        <v>1.7999999999999999E-2</v>
      </c>
      <c r="H23" s="40">
        <v>1.2E-2</v>
      </c>
      <c r="I23" s="40">
        <v>2.1000000000000001E-2</v>
      </c>
      <c r="J23" s="40">
        <v>2.9000000000000001E-2</v>
      </c>
      <c r="K23" s="40">
        <v>3.6999999999999998E-2</v>
      </c>
      <c r="L23" s="40"/>
      <c r="M23" s="40"/>
      <c r="N23" s="40"/>
      <c r="O23" s="40"/>
      <c r="P23" s="40"/>
      <c r="Q23" s="40"/>
      <c r="R23" s="79"/>
      <c r="S23" s="38">
        <v>2.5999999999999999E-2</v>
      </c>
      <c r="T23" s="110">
        <f>T24/T$6</f>
        <v>1.6531034482758621E-2</v>
      </c>
      <c r="U23" s="110">
        <f>U24/U$6</f>
        <v>3.439676966292135E-2</v>
      </c>
    </row>
    <row r="24" spans="1:21" ht="27" customHeight="1" x14ac:dyDescent="0.25">
      <c r="A24" s="148"/>
      <c r="B24" s="118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88"/>
      <c r="S24" s="117"/>
      <c r="T24" s="116">
        <f>(H23*$H$6)+(I23*$I$6)</f>
        <v>19.176000000000002</v>
      </c>
      <c r="U24" s="116">
        <f>(J23*$J$6)+(K23*$K$6)</f>
        <v>48.981000000000002</v>
      </c>
    </row>
    <row r="25" spans="1:21" ht="9" customHeight="1" x14ac:dyDescent="0.25">
      <c r="A25" s="29"/>
      <c r="B25" s="9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37"/>
      <c r="R25" s="89"/>
      <c r="S25" s="35"/>
      <c r="T25" s="111"/>
      <c r="U25" s="109"/>
    </row>
    <row r="26" spans="1:21" x14ac:dyDescent="0.25">
      <c r="A26" s="148" t="s">
        <v>77</v>
      </c>
      <c r="B26" s="95">
        <v>9.2999999999999999E-2</v>
      </c>
      <c r="C26" s="40"/>
      <c r="D26" s="40"/>
      <c r="E26" s="40">
        <v>0.122</v>
      </c>
      <c r="F26" s="40">
        <v>6.3E-2</v>
      </c>
      <c r="G26" s="40"/>
      <c r="H26" s="40">
        <v>4.2000000000000003E-2</v>
      </c>
      <c r="I26" s="40">
        <v>7.8E-2</v>
      </c>
      <c r="J26" s="40">
        <v>0.105</v>
      </c>
      <c r="K26" s="40">
        <v>0.13500000000000001</v>
      </c>
      <c r="L26" s="40"/>
      <c r="M26" s="40"/>
      <c r="N26" s="40"/>
      <c r="O26" s="40"/>
      <c r="P26" s="40"/>
      <c r="Q26" s="40"/>
      <c r="R26" s="79"/>
      <c r="S26" s="38">
        <v>9.2999999999999999E-2</v>
      </c>
      <c r="T26" s="110">
        <f>T27/T$6</f>
        <v>6.0046551724137927E-2</v>
      </c>
      <c r="U26" s="110">
        <f>U27/U$6</f>
        <v>0.12523525280898878</v>
      </c>
    </row>
    <row r="27" spans="1:21" x14ac:dyDescent="0.25">
      <c r="A27" s="150"/>
      <c r="B27" s="9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1"/>
      <c r="S27" s="13"/>
      <c r="T27" s="112">
        <f>(H26*$H$6)+(I26*$I$6)</f>
        <v>69.653999999999996</v>
      </c>
      <c r="U27" s="112">
        <f>(J26*$J$6)+(K26*$K$6)</f>
        <v>178.33500000000004</v>
      </c>
    </row>
    <row r="28" spans="1:21" ht="9" customHeight="1" x14ac:dyDescent="0.25">
      <c r="A28" s="14"/>
      <c r="B28" s="100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7"/>
      <c r="O28" s="37"/>
      <c r="P28" s="37"/>
      <c r="Q28" s="37"/>
      <c r="R28" s="77"/>
      <c r="S28" s="25"/>
      <c r="T28" s="111"/>
      <c r="U28" s="109"/>
    </row>
    <row r="29" spans="1:21" x14ac:dyDescent="0.25">
      <c r="A29" s="47" t="s">
        <v>29</v>
      </c>
      <c r="B29" s="99">
        <f>B32+B35+B38+B41</f>
        <v>0.39600000000000002</v>
      </c>
      <c r="C29" s="50"/>
      <c r="D29" s="50"/>
      <c r="E29" s="21">
        <f t="shared" ref="E29:K29" si="2">E32+E35+E38+E41</f>
        <v>0.45799999999999996</v>
      </c>
      <c r="F29" s="21">
        <f t="shared" si="2"/>
        <v>0.32699999999999996</v>
      </c>
      <c r="G29" s="21"/>
      <c r="H29" s="21">
        <f t="shared" si="2"/>
        <v>0.49399999999999999</v>
      </c>
      <c r="I29" s="21">
        <f t="shared" si="2"/>
        <v>0.47300000000000003</v>
      </c>
      <c r="J29" s="21">
        <f t="shared" si="2"/>
        <v>0.43099999999999999</v>
      </c>
      <c r="K29" s="21">
        <f t="shared" si="2"/>
        <v>0.26100000000000001</v>
      </c>
      <c r="L29" s="21"/>
      <c r="M29" s="21"/>
      <c r="N29" s="50"/>
      <c r="O29" s="50"/>
      <c r="P29" s="50"/>
      <c r="Q29" s="50"/>
      <c r="R29" s="82"/>
      <c r="S29" s="49">
        <f>S32+S35+S38+S41</f>
        <v>0.39600000000000002</v>
      </c>
      <c r="T29" s="110">
        <f>T30/T$6</f>
        <v>0.49017758620689655</v>
      </c>
      <c r="U29" s="110">
        <f>U30/U$6</f>
        <v>0.31705407303370786</v>
      </c>
    </row>
    <row r="30" spans="1:21" s="61" customFormat="1" x14ac:dyDescent="0.25">
      <c r="A30" s="56"/>
      <c r="B30" s="9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80"/>
      <c r="S30" s="90"/>
      <c r="T30" s="111">
        <f>(H29*$H$6)+(I29*$I$6)</f>
        <v>568.60599999999999</v>
      </c>
      <c r="U30" s="111">
        <f>(J29*$J$6)+(K29*$K$6)</f>
        <v>451.48500000000001</v>
      </c>
    </row>
    <row r="31" spans="1:21" ht="9" customHeight="1" x14ac:dyDescent="0.25">
      <c r="A31" s="29"/>
      <c r="B31" s="9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7"/>
      <c r="P31" s="37"/>
      <c r="Q31" s="37"/>
      <c r="R31" s="77"/>
      <c r="S31" s="35"/>
      <c r="T31" s="111"/>
      <c r="U31" s="109"/>
    </row>
    <row r="32" spans="1:21" x14ac:dyDescent="0.25">
      <c r="A32" s="148" t="s">
        <v>30</v>
      </c>
      <c r="B32" s="95">
        <v>6.9000000000000006E-2</v>
      </c>
      <c r="C32" s="40"/>
      <c r="D32" s="40"/>
      <c r="E32" s="40">
        <v>6.6000000000000003E-2</v>
      </c>
      <c r="F32" s="40">
        <v>7.0999999999999994E-2</v>
      </c>
      <c r="G32" s="40"/>
      <c r="H32" s="40">
        <v>0.1</v>
      </c>
      <c r="I32" s="40">
        <v>0.08</v>
      </c>
      <c r="J32" s="40">
        <v>4.5999999999999999E-2</v>
      </c>
      <c r="K32" s="40">
        <v>5.1999999999999998E-2</v>
      </c>
      <c r="L32" s="40"/>
      <c r="M32" s="40"/>
      <c r="N32" s="40"/>
      <c r="O32" s="40"/>
      <c r="P32" s="40"/>
      <c r="Q32" s="40"/>
      <c r="R32" s="79"/>
      <c r="S32" s="38">
        <v>6.9000000000000006E-2</v>
      </c>
      <c r="T32" s="110">
        <f>T33/T$6</f>
        <v>9.1568965517241377E-2</v>
      </c>
      <c r="U32" s="110">
        <f>U33/U$6</f>
        <v>5.0064606741573037E-2</v>
      </c>
    </row>
    <row r="33" spans="1:21" x14ac:dyDescent="0.25">
      <c r="A33" s="148"/>
      <c r="B33" s="9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80"/>
      <c r="S33" s="90"/>
      <c r="T33" s="111">
        <f>(H32*$H$6)+(I32*$I$6)</f>
        <v>106.22</v>
      </c>
      <c r="U33" s="111">
        <f>(J32*$J$6)+(K32*$K$6)</f>
        <v>71.292000000000002</v>
      </c>
    </row>
    <row r="34" spans="1:21" ht="9" customHeight="1" x14ac:dyDescent="0.25">
      <c r="A34" s="29"/>
      <c r="B34" s="9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7"/>
      <c r="P34" s="37"/>
      <c r="Q34" s="37"/>
      <c r="R34" s="77"/>
      <c r="S34" s="35"/>
      <c r="T34" s="111"/>
      <c r="U34" s="109"/>
    </row>
    <row r="35" spans="1:21" x14ac:dyDescent="0.25">
      <c r="A35" s="148" t="s">
        <v>31</v>
      </c>
      <c r="B35" s="95">
        <v>3.4000000000000002E-2</v>
      </c>
      <c r="C35" s="40"/>
      <c r="D35" s="40"/>
      <c r="E35" s="40">
        <v>3.5000000000000003E-2</v>
      </c>
      <c r="F35" s="40">
        <v>3.2000000000000001E-2</v>
      </c>
      <c r="G35" s="40"/>
      <c r="H35" s="40">
        <v>6.0999999999999999E-2</v>
      </c>
      <c r="I35" s="40">
        <v>3.7999999999999999E-2</v>
      </c>
      <c r="J35" s="40">
        <v>1.9E-2</v>
      </c>
      <c r="K35" s="40">
        <v>2.1000000000000001E-2</v>
      </c>
      <c r="L35" s="40"/>
      <c r="M35" s="40"/>
      <c r="N35" s="40"/>
      <c r="O35" s="40"/>
      <c r="P35" s="40"/>
      <c r="Q35" s="40"/>
      <c r="R35" s="79"/>
      <c r="S35" s="38">
        <v>3.4000000000000002E-2</v>
      </c>
      <c r="T35" s="110">
        <f>T36/T$6</f>
        <v>5.0606034482758626E-2</v>
      </c>
      <c r="U35" s="110">
        <f>U36/U$6</f>
        <v>2.0357443820224721E-2</v>
      </c>
    </row>
    <row r="36" spans="1:21" x14ac:dyDescent="0.25">
      <c r="A36" s="148"/>
      <c r="B36" s="9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80"/>
      <c r="S36" s="90"/>
      <c r="T36" s="111">
        <f>(H35*$H$6)+(I35*$I$6)</f>
        <v>58.703000000000003</v>
      </c>
      <c r="U36" s="111">
        <f>(J35*$J$6)+(K35*$K$6)</f>
        <v>28.989000000000001</v>
      </c>
    </row>
    <row r="37" spans="1:21" ht="9" customHeight="1" x14ac:dyDescent="0.25">
      <c r="A37" s="29"/>
      <c r="B37" s="9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7"/>
      <c r="P37" s="37"/>
      <c r="Q37" s="37"/>
      <c r="R37" s="77"/>
      <c r="S37" s="35"/>
      <c r="T37" s="111"/>
      <c r="U37" s="109"/>
    </row>
    <row r="38" spans="1:21" x14ac:dyDescent="0.25">
      <c r="A38" s="148" t="s">
        <v>32</v>
      </c>
      <c r="B38" s="95">
        <v>0.13900000000000001</v>
      </c>
      <c r="C38" s="40"/>
      <c r="D38" s="40"/>
      <c r="E38" s="40">
        <v>0.14399999999999999</v>
      </c>
      <c r="F38" s="40">
        <v>0.13200000000000001</v>
      </c>
      <c r="G38" s="40"/>
      <c r="H38" s="40">
        <v>0.17299999999999999</v>
      </c>
      <c r="I38" s="40">
        <v>0.16600000000000001</v>
      </c>
      <c r="J38" s="40">
        <v>0.17699999999999999</v>
      </c>
      <c r="K38" s="40">
        <v>8.1000000000000003E-2</v>
      </c>
      <c r="L38" s="40"/>
      <c r="M38" s="40"/>
      <c r="N38" s="40"/>
      <c r="O38" s="40"/>
      <c r="P38" s="40"/>
      <c r="Q38" s="40"/>
      <c r="R38" s="79"/>
      <c r="S38" s="38">
        <v>0.13900000000000001</v>
      </c>
      <c r="T38" s="110">
        <f>T39/T$6</f>
        <v>0.17183362068965516</v>
      </c>
      <c r="U38" s="110">
        <f>U39/U$6</f>
        <v>0.11260744382022472</v>
      </c>
    </row>
    <row r="39" spans="1:21" x14ac:dyDescent="0.25">
      <c r="A39" s="148"/>
      <c r="B39" s="9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80"/>
      <c r="S39" s="90"/>
      <c r="T39" s="111">
        <f>(H38*$H$6)+(I38*$I$6)</f>
        <v>199.327</v>
      </c>
      <c r="U39" s="111">
        <f>(J38*$J$6)+(K38*$K$6)</f>
        <v>160.35300000000001</v>
      </c>
    </row>
    <row r="40" spans="1:21" ht="9" customHeight="1" x14ac:dyDescent="0.25">
      <c r="A40" s="29"/>
      <c r="B40" s="9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7"/>
      <c r="P40" s="37"/>
      <c r="Q40" s="37"/>
      <c r="R40" s="77"/>
      <c r="S40" s="35"/>
      <c r="T40" s="111"/>
      <c r="U40" s="109"/>
    </row>
    <row r="41" spans="1:21" x14ac:dyDescent="0.25">
      <c r="A41" s="149" t="s">
        <v>33</v>
      </c>
      <c r="B41" s="95">
        <v>0.154</v>
      </c>
      <c r="C41" s="64"/>
      <c r="D41" s="64"/>
      <c r="E41" s="64">
        <v>0.21299999999999999</v>
      </c>
      <c r="F41" s="64">
        <v>9.1999999999999998E-2</v>
      </c>
      <c r="G41" s="64"/>
      <c r="H41" s="64">
        <v>0.16</v>
      </c>
      <c r="I41" s="64">
        <v>0.189</v>
      </c>
      <c r="J41" s="64">
        <v>0.189</v>
      </c>
      <c r="K41" s="64">
        <v>0.107</v>
      </c>
      <c r="L41" s="64"/>
      <c r="M41" s="64"/>
      <c r="N41" s="64"/>
      <c r="O41" s="64"/>
      <c r="P41" s="64"/>
      <c r="Q41" s="64"/>
      <c r="R41" s="79"/>
      <c r="S41" s="38">
        <v>0.154</v>
      </c>
      <c r="T41" s="110">
        <f>T42/T$6</f>
        <v>0.17616896551724137</v>
      </c>
      <c r="U41" s="110">
        <f>U42/U$6</f>
        <v>0.13402457865168541</v>
      </c>
    </row>
    <row r="42" spans="1:21" x14ac:dyDescent="0.25">
      <c r="A42" s="150"/>
      <c r="B42" s="97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81"/>
      <c r="S42" s="13"/>
      <c r="T42" s="112">
        <f>(H41*$H$6)+(I41*$I$6)</f>
        <v>204.35599999999999</v>
      </c>
      <c r="U42" s="112">
        <f>(J41*$J$6)+(K41*$K$6)</f>
        <v>190.851</v>
      </c>
    </row>
    <row r="43" spans="1:21" ht="9" customHeight="1" x14ac:dyDescent="0.25">
      <c r="A43" s="14"/>
      <c r="B43" s="9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0"/>
      <c r="O43" s="60"/>
      <c r="P43" s="60"/>
      <c r="Q43" s="60"/>
      <c r="R43" s="77"/>
      <c r="S43" s="35"/>
      <c r="T43" s="109"/>
      <c r="U43" s="109"/>
    </row>
    <row r="44" spans="1:21" x14ac:dyDescent="0.25">
      <c r="A44" s="14" t="s">
        <v>34</v>
      </c>
      <c r="B44" s="10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80"/>
      <c r="S44" s="57"/>
      <c r="T44" s="111">
        <f>T9+T18+T30</f>
        <v>1159.866</v>
      </c>
      <c r="U44" s="111">
        <f>U9+U18+U30</f>
        <v>1423.701</v>
      </c>
    </row>
    <row r="45" spans="1:21" x14ac:dyDescent="0.25">
      <c r="A45" s="3"/>
      <c r="B45" s="102">
        <f>B8+B17+B29</f>
        <v>1</v>
      </c>
      <c r="C45" s="72"/>
      <c r="D45" s="72"/>
      <c r="E45" s="72">
        <f t="shared" ref="E45:K45" si="3">E29+E17+E8</f>
        <v>0.98499999999999999</v>
      </c>
      <c r="F45" s="72">
        <f t="shared" si="3"/>
        <v>0.99399999999999999</v>
      </c>
      <c r="G45" s="72"/>
      <c r="H45" s="67">
        <f t="shared" si="3"/>
        <v>0.99</v>
      </c>
      <c r="I45" s="72">
        <f t="shared" si="3"/>
        <v>0.98399999999999999</v>
      </c>
      <c r="J45" s="72">
        <f t="shared" si="3"/>
        <v>0.98699999999999988</v>
      </c>
      <c r="K45" s="72">
        <f t="shared" si="3"/>
        <v>1.0050000000000001</v>
      </c>
      <c r="L45" s="72"/>
      <c r="M45" s="72"/>
      <c r="N45" s="72"/>
      <c r="O45" s="72"/>
      <c r="P45" s="72"/>
      <c r="Q45" s="72"/>
      <c r="R45" s="83"/>
      <c r="S45" s="91">
        <f>S8+S17+S29</f>
        <v>1</v>
      </c>
      <c r="T45" s="113">
        <f>T8+T17+T29</f>
        <v>0.99988448275862074</v>
      </c>
      <c r="U45" s="113">
        <f>U8+U17+U29</f>
        <v>0.99979002808988771</v>
      </c>
    </row>
    <row r="46" spans="1:21" ht="12.75" customHeight="1" x14ac:dyDescent="0.25">
      <c r="A46" s="66" t="s">
        <v>38</v>
      </c>
    </row>
  </sheetData>
  <mergeCells count="16">
    <mergeCell ref="O4:O5"/>
    <mergeCell ref="P4:P5"/>
    <mergeCell ref="Q4:Q5"/>
    <mergeCell ref="A11:A12"/>
    <mergeCell ref="C4:D4"/>
    <mergeCell ref="E4:F4"/>
    <mergeCell ref="G4:M4"/>
    <mergeCell ref="N4:N5"/>
    <mergeCell ref="A32:A33"/>
    <mergeCell ref="A35:A36"/>
    <mergeCell ref="A38:A39"/>
    <mergeCell ref="A41:A42"/>
    <mergeCell ref="A14:A15"/>
    <mergeCell ref="A20:A21"/>
    <mergeCell ref="A23:A24"/>
    <mergeCell ref="A26:A27"/>
  </mergeCells>
  <phoneticPr fontId="0" type="noConversion"/>
  <printOptions verticalCentered="1"/>
  <pageMargins left="0.39370078740157483" right="0.39370078740157483" top="0.31496062992125984" bottom="0.39370078740157483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1" workbookViewId="0">
      <selection activeCell="Q32" sqref="Q32"/>
    </sheetView>
  </sheetViews>
  <sheetFormatPr baseColWidth="10" defaultRowHeight="13.2" x14ac:dyDescent="0.25"/>
  <cols>
    <col min="1" max="1" width="32.109375" customWidth="1"/>
    <col min="2" max="4" width="8.33203125" customWidth="1"/>
    <col min="5" max="5" width="10" bestFit="1" customWidth="1"/>
    <col min="6" max="19" width="8.33203125" customWidth="1"/>
  </cols>
  <sheetData>
    <row r="1" spans="1:21" x14ac:dyDescent="0.25">
      <c r="A1" t="s">
        <v>56</v>
      </c>
      <c r="N1" s="85" t="s">
        <v>58</v>
      </c>
    </row>
    <row r="2" spans="1:21" x14ac:dyDescent="0.25">
      <c r="A2" s="1" t="s">
        <v>1</v>
      </c>
    </row>
    <row r="3" spans="1:21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4"/>
    </row>
    <row r="4" spans="1:21" x14ac:dyDescent="0.25">
      <c r="A4" s="4" t="s">
        <v>3</v>
      </c>
      <c r="B4" s="5" t="s">
        <v>4</v>
      </c>
      <c r="C4" s="153" t="s">
        <v>5</v>
      </c>
      <c r="D4" s="153"/>
      <c r="E4" s="153" t="s">
        <v>6</v>
      </c>
      <c r="F4" s="153"/>
      <c r="G4" s="153" t="s">
        <v>4</v>
      </c>
      <c r="H4" s="153"/>
      <c r="I4" s="153"/>
      <c r="J4" s="153"/>
      <c r="K4" s="153"/>
      <c r="L4" s="153"/>
      <c r="M4" s="153"/>
      <c r="N4" s="151" t="s">
        <v>7</v>
      </c>
      <c r="O4" s="151" t="s">
        <v>8</v>
      </c>
      <c r="P4" s="151" t="s">
        <v>9</v>
      </c>
      <c r="Q4" s="151" t="s">
        <v>10</v>
      </c>
      <c r="R4" s="74" t="s">
        <v>4</v>
      </c>
      <c r="S4" s="6" t="s">
        <v>4</v>
      </c>
      <c r="T4" s="114" t="s">
        <v>4</v>
      </c>
      <c r="U4" s="114" t="s">
        <v>4</v>
      </c>
    </row>
    <row r="5" spans="1:21" x14ac:dyDescent="0.25">
      <c r="A5" s="7" t="s">
        <v>11</v>
      </c>
      <c r="B5" s="8" t="s">
        <v>45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53</v>
      </c>
      <c r="H5" s="10" t="s">
        <v>54</v>
      </c>
      <c r="I5" s="10" t="s">
        <v>19</v>
      </c>
      <c r="J5" s="10" t="s">
        <v>20</v>
      </c>
      <c r="K5" s="10" t="s">
        <v>55</v>
      </c>
      <c r="L5" s="10"/>
      <c r="M5" s="10" t="s">
        <v>23</v>
      </c>
      <c r="N5" s="152"/>
      <c r="O5" s="152"/>
      <c r="P5" s="152"/>
      <c r="Q5" s="152"/>
      <c r="R5" s="75"/>
      <c r="S5" s="9" t="s">
        <v>12</v>
      </c>
      <c r="T5" s="115" t="s">
        <v>61</v>
      </c>
      <c r="U5" s="115" t="s">
        <v>62</v>
      </c>
    </row>
    <row r="6" spans="1:21" x14ac:dyDescent="0.25">
      <c r="A6" s="11" t="s">
        <v>24</v>
      </c>
      <c r="B6" s="12">
        <v>2617</v>
      </c>
      <c r="C6" s="3"/>
      <c r="D6" s="3"/>
      <c r="E6" s="3">
        <v>1248</v>
      </c>
      <c r="F6" s="3">
        <v>1369</v>
      </c>
      <c r="G6" s="3">
        <v>68</v>
      </c>
      <c r="H6" s="3">
        <v>492</v>
      </c>
      <c r="I6" s="3">
        <v>484</v>
      </c>
      <c r="J6" s="3">
        <v>424</v>
      </c>
      <c r="K6" s="3">
        <v>792</v>
      </c>
      <c r="L6" s="3"/>
      <c r="M6" s="3">
        <v>356</v>
      </c>
      <c r="N6" s="3"/>
      <c r="O6" s="3"/>
      <c r="P6" s="3"/>
      <c r="Q6" s="3"/>
      <c r="R6" s="76"/>
      <c r="S6" s="13">
        <f>SUM(H6:K6)</f>
        <v>2192</v>
      </c>
      <c r="T6" s="108">
        <f>H6+I6</f>
        <v>976</v>
      </c>
      <c r="U6" s="108">
        <f>J6+K6</f>
        <v>1216</v>
      </c>
    </row>
    <row r="7" spans="1:21" ht="9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77"/>
      <c r="S7" s="16"/>
      <c r="T7" s="109"/>
      <c r="U7" s="109"/>
    </row>
    <row r="8" spans="1:21" x14ac:dyDescent="0.25">
      <c r="A8" s="18" t="s">
        <v>25</v>
      </c>
      <c r="B8" s="19">
        <f>B11+B14</f>
        <v>0.42199999999999999</v>
      </c>
      <c r="C8" s="21"/>
      <c r="D8" s="21"/>
      <c r="E8" s="21">
        <f>E11+E14</f>
        <v>0.30199999999999999</v>
      </c>
      <c r="F8" s="21">
        <f t="shared" ref="F8:K8" si="0">F11+F14</f>
        <v>0.53200000000000003</v>
      </c>
      <c r="G8" s="21">
        <f t="shared" si="0"/>
        <v>0.82399999999999995</v>
      </c>
      <c r="H8" s="21">
        <f t="shared" si="0"/>
        <v>0.42899999999999999</v>
      </c>
      <c r="I8" s="21">
        <f t="shared" si="0"/>
        <v>0.309</v>
      </c>
      <c r="J8" s="21">
        <f t="shared" si="0"/>
        <v>0.31</v>
      </c>
      <c r="K8" s="21">
        <f t="shared" si="0"/>
        <v>0.45200000000000001</v>
      </c>
      <c r="L8" s="21"/>
      <c r="M8" s="21">
        <f>M11+M14</f>
        <v>0.55700000000000005</v>
      </c>
      <c r="N8" s="21"/>
      <c r="O8" s="21"/>
      <c r="P8" s="21"/>
      <c r="Q8" s="21"/>
      <c r="R8" s="78"/>
      <c r="S8" s="20">
        <f>S11+S14</f>
        <v>0.38800000000000001</v>
      </c>
      <c r="T8" s="110">
        <f>T9/T$6</f>
        <v>0.36949180327868852</v>
      </c>
      <c r="U8" s="110">
        <f>U9/U$6</f>
        <v>0.4024868421052632</v>
      </c>
    </row>
    <row r="9" spans="1:21" s="61" customFormat="1" x14ac:dyDescent="0.25">
      <c r="A9" s="56"/>
      <c r="B9" s="2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0"/>
      <c r="S9" s="90"/>
      <c r="T9" s="111">
        <f>(H8*$H$6)+(I8*$I$6)</f>
        <v>360.62400000000002</v>
      </c>
      <c r="U9" s="111">
        <f>(J8*$J$6)+(K8*$K$6)</f>
        <v>489.42400000000004</v>
      </c>
    </row>
    <row r="10" spans="1:21" ht="9" customHeight="1" x14ac:dyDescent="0.25">
      <c r="A10" s="23"/>
      <c r="B10" s="2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22"/>
      <c r="P10" s="22"/>
      <c r="Q10" s="22"/>
      <c r="R10" s="77"/>
      <c r="S10" s="28"/>
      <c r="T10" s="111"/>
      <c r="U10" s="109"/>
    </row>
    <row r="11" spans="1:21" x14ac:dyDescent="0.25">
      <c r="A11" s="148" t="s">
        <v>26</v>
      </c>
      <c r="B11" s="30">
        <v>0.28299999999999997</v>
      </c>
      <c r="C11" s="31"/>
      <c r="D11" s="31"/>
      <c r="E11" s="53">
        <v>0.17899999999999999</v>
      </c>
      <c r="F11" s="53">
        <v>0.379</v>
      </c>
      <c r="G11" s="53">
        <v>0.56399999999999995</v>
      </c>
      <c r="H11" s="53">
        <v>0.24399999999999999</v>
      </c>
      <c r="I11" s="53">
        <v>0.16700000000000001</v>
      </c>
      <c r="J11" s="53">
        <v>0.18</v>
      </c>
      <c r="K11" s="53">
        <v>0.33800000000000002</v>
      </c>
      <c r="L11" s="53"/>
      <c r="M11" s="53">
        <v>0.443</v>
      </c>
      <c r="N11" s="31"/>
      <c r="O11" s="31"/>
      <c r="P11" s="31"/>
      <c r="Q11" s="31"/>
      <c r="R11" s="79"/>
      <c r="S11" s="38">
        <v>0.249</v>
      </c>
      <c r="T11" s="110">
        <f>T12/T$6</f>
        <v>0.20581557377049181</v>
      </c>
      <c r="U11" s="110">
        <f>U12/U$6</f>
        <v>0.28290789473684214</v>
      </c>
    </row>
    <row r="12" spans="1:21" x14ac:dyDescent="0.25">
      <c r="A12" s="148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0"/>
      <c r="S12" s="90"/>
      <c r="T12" s="111">
        <f>(H11*$H$6)+(I11*$I$6)</f>
        <v>200.876</v>
      </c>
      <c r="U12" s="111">
        <f>(J11*$J$6)+(K11*$K$6)</f>
        <v>344.01600000000002</v>
      </c>
    </row>
    <row r="13" spans="1:21" ht="9" customHeight="1" x14ac:dyDescent="0.25">
      <c r="A13" s="29"/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7"/>
      <c r="P13" s="37"/>
      <c r="Q13" s="37"/>
      <c r="R13" s="77"/>
      <c r="S13" s="35"/>
      <c r="T13" s="111"/>
      <c r="U13" s="109"/>
    </row>
    <row r="14" spans="1:21" x14ac:dyDescent="0.25">
      <c r="A14" s="149" t="s">
        <v>35</v>
      </c>
      <c r="B14" s="30">
        <v>0.13900000000000001</v>
      </c>
      <c r="C14" s="40"/>
      <c r="D14" s="40"/>
      <c r="E14" s="40">
        <v>0.123</v>
      </c>
      <c r="F14" s="40">
        <v>0.153</v>
      </c>
      <c r="G14" s="40">
        <v>0.26</v>
      </c>
      <c r="H14" s="40">
        <v>0.185</v>
      </c>
      <c r="I14" s="40">
        <v>0.14199999999999999</v>
      </c>
      <c r="J14" s="40">
        <v>0.13</v>
      </c>
      <c r="K14" s="40">
        <v>0.114</v>
      </c>
      <c r="L14" s="40"/>
      <c r="M14" s="40">
        <v>0.114</v>
      </c>
      <c r="N14" s="40"/>
      <c r="O14" s="40"/>
      <c r="P14" s="40"/>
      <c r="Q14" s="40"/>
      <c r="R14" s="79"/>
      <c r="S14" s="38">
        <v>0.13900000000000001</v>
      </c>
      <c r="T14" s="110">
        <f>T15/T$6</f>
        <v>0.16367622950819671</v>
      </c>
      <c r="U14" s="110">
        <f>U15/U$6</f>
        <v>0.11957894736842106</v>
      </c>
    </row>
    <row r="15" spans="1:21" x14ac:dyDescent="0.25">
      <c r="A15" s="150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81"/>
      <c r="S15" s="13"/>
      <c r="T15" s="112">
        <f>(H14*$H$6)+(I14*$I$6)</f>
        <v>159.74799999999999</v>
      </c>
      <c r="U15" s="112">
        <f>(J14*$J$6)+(K14*$K$6)</f>
        <v>145.40800000000002</v>
      </c>
    </row>
    <row r="16" spans="1:21" ht="9" customHeight="1" x14ac:dyDescent="0.25">
      <c r="A16" s="43"/>
      <c r="B16" s="4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7"/>
      <c r="O16" s="37"/>
      <c r="P16" s="37"/>
      <c r="Q16" s="37"/>
      <c r="R16" s="77"/>
      <c r="S16" s="45"/>
      <c r="T16" s="111"/>
      <c r="U16" s="109"/>
    </row>
    <row r="17" spans="1:21" x14ac:dyDescent="0.25">
      <c r="A17" s="47" t="s">
        <v>27</v>
      </c>
      <c r="B17" s="19">
        <f>B20+B23+B26</f>
        <v>0.23899999999999999</v>
      </c>
      <c r="C17" s="50"/>
      <c r="D17" s="50"/>
      <c r="E17" s="21">
        <f>E20+E23+E26</f>
        <v>0.29500000000000004</v>
      </c>
      <c r="F17" s="21">
        <f t="shared" ref="F17:M17" si="1">F20+F23+F26</f>
        <v>0.19</v>
      </c>
      <c r="G17" s="21">
        <f t="shared" si="1"/>
        <v>4.8000000000000001E-2</v>
      </c>
      <c r="H17" s="21">
        <f t="shared" si="1"/>
        <v>0.152</v>
      </c>
      <c r="I17" s="21">
        <f t="shared" si="1"/>
        <v>0.23599999999999999</v>
      </c>
      <c r="J17" s="21">
        <f t="shared" si="1"/>
        <v>0.254</v>
      </c>
      <c r="K17" s="21">
        <f t="shared" si="1"/>
        <v>0.26800000000000002</v>
      </c>
      <c r="L17" s="21"/>
      <c r="M17" s="21">
        <f t="shared" si="1"/>
        <v>0.32500000000000001</v>
      </c>
      <c r="N17" s="50"/>
      <c r="O17" s="50"/>
      <c r="P17" s="50"/>
      <c r="Q17" s="50"/>
      <c r="R17" s="82"/>
      <c r="S17" s="49">
        <f>S20+S23+S26</f>
        <v>0.23199999999999998</v>
      </c>
      <c r="T17" s="110">
        <f>T18/T$6</f>
        <v>0.19365573770491801</v>
      </c>
      <c r="U17" s="110">
        <f>U18/U$6</f>
        <v>0.26311842105263156</v>
      </c>
    </row>
    <row r="18" spans="1:21" s="61" customFormat="1" x14ac:dyDescent="0.25">
      <c r="A18" s="56"/>
      <c r="B18" s="2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80"/>
      <c r="S18" s="90"/>
      <c r="T18" s="111">
        <f>(H17*$H$6)+(I17*$I$6)</f>
        <v>189.00799999999998</v>
      </c>
      <c r="U18" s="111">
        <f>(J17*$J$6)+(K17*$K$6)</f>
        <v>319.952</v>
      </c>
    </row>
    <row r="19" spans="1:21" ht="9" customHeight="1" x14ac:dyDescent="0.25">
      <c r="A19" s="29"/>
      <c r="B19" s="3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  <c r="P19" s="37"/>
      <c r="Q19" s="37"/>
      <c r="R19" s="77"/>
      <c r="S19" s="35"/>
      <c r="T19" s="111"/>
      <c r="U19" s="109"/>
    </row>
    <row r="20" spans="1:21" x14ac:dyDescent="0.25">
      <c r="A20" s="148" t="s">
        <v>28</v>
      </c>
      <c r="B20" s="30">
        <v>0.105</v>
      </c>
      <c r="C20" s="40"/>
      <c r="D20" s="40"/>
      <c r="E20" s="40">
        <v>0.109</v>
      </c>
      <c r="F20" s="40">
        <v>0.10299999999999999</v>
      </c>
      <c r="G20" s="40">
        <v>1.2E-2</v>
      </c>
      <c r="H20" s="40">
        <v>9.8000000000000004E-2</v>
      </c>
      <c r="I20" s="40">
        <v>9.1999999999999998E-2</v>
      </c>
      <c r="J20" s="40">
        <v>0.10299999999999999</v>
      </c>
      <c r="K20" s="40">
        <v>0.109</v>
      </c>
      <c r="L20" s="40"/>
      <c r="M20" s="40">
        <v>0.14699999999999999</v>
      </c>
      <c r="N20" s="40"/>
      <c r="O20" s="40"/>
      <c r="P20" s="40"/>
      <c r="Q20" s="40"/>
      <c r="R20" s="79"/>
      <c r="S20" s="38">
        <v>0.10199999999999999</v>
      </c>
      <c r="T20" s="110">
        <f>T21/T$6</f>
        <v>9.5024590163934428E-2</v>
      </c>
      <c r="U20" s="110">
        <f>U21/U$6</f>
        <v>0.1069078947368421</v>
      </c>
    </row>
    <row r="21" spans="1:21" x14ac:dyDescent="0.25">
      <c r="A21" s="148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80"/>
      <c r="S21" s="90"/>
      <c r="T21" s="111">
        <f>(H20*$H$6)+(I20*$I$6)</f>
        <v>92.744</v>
      </c>
      <c r="U21" s="111">
        <f>(J20*$J$6)+(K20*$K$6)</f>
        <v>130</v>
      </c>
    </row>
    <row r="22" spans="1:21" ht="9" customHeight="1" x14ac:dyDescent="0.25">
      <c r="A22" s="29"/>
      <c r="B22" s="3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7"/>
      <c r="O22" s="37"/>
      <c r="P22" s="37"/>
      <c r="Q22" s="37"/>
      <c r="R22" s="77"/>
      <c r="S22" s="25"/>
      <c r="T22" s="111"/>
      <c r="U22" s="109"/>
    </row>
    <row r="23" spans="1:21" x14ac:dyDescent="0.25">
      <c r="A23" s="148" t="s">
        <v>37</v>
      </c>
      <c r="B23" s="30">
        <v>2.5000000000000001E-2</v>
      </c>
      <c r="C23" s="40"/>
      <c r="D23" s="40"/>
      <c r="E23" s="40">
        <v>2.9000000000000001E-2</v>
      </c>
      <c r="F23" s="40">
        <v>2.1999999999999999E-2</v>
      </c>
      <c r="G23" s="40">
        <v>3.5999999999999997E-2</v>
      </c>
      <c r="H23" s="40">
        <v>8.9999999999999993E-3</v>
      </c>
      <c r="I23" s="40">
        <v>2.5000000000000001E-2</v>
      </c>
      <c r="J23" s="40">
        <v>2.3E-2</v>
      </c>
      <c r="K23" s="40">
        <v>2.8000000000000001E-2</v>
      </c>
      <c r="L23" s="40"/>
      <c r="M23" s="40">
        <v>4.3999999999999997E-2</v>
      </c>
      <c r="N23" s="40"/>
      <c r="O23" s="40"/>
      <c r="P23" s="40"/>
      <c r="Q23" s="40"/>
      <c r="R23" s="79"/>
      <c r="S23" s="38">
        <v>2.1999999999999999E-2</v>
      </c>
      <c r="T23" s="110">
        <f>T24/T$6</f>
        <v>1.69344262295082E-2</v>
      </c>
      <c r="U23" s="110">
        <f>U24/U$6</f>
        <v>2.6256578947368426E-2</v>
      </c>
    </row>
    <row r="24" spans="1:21" ht="27" customHeight="1" x14ac:dyDescent="0.25">
      <c r="A24" s="14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88"/>
      <c r="S24" s="117"/>
      <c r="T24" s="116">
        <f>(H23*$H$6)+(I23*$I$6)</f>
        <v>16.528000000000002</v>
      </c>
      <c r="U24" s="116">
        <f>(J23*$J$6)+(K23*$K$6)</f>
        <v>31.928000000000004</v>
      </c>
    </row>
    <row r="25" spans="1:21" ht="9" customHeight="1" x14ac:dyDescent="0.25">
      <c r="A25" s="29"/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37"/>
      <c r="R25" s="89"/>
      <c r="S25" s="35"/>
      <c r="T25" s="111"/>
      <c r="U25" s="109"/>
    </row>
    <row r="26" spans="1:21" x14ac:dyDescent="0.25">
      <c r="A26" s="148" t="s">
        <v>77</v>
      </c>
      <c r="B26" s="30">
        <v>0.109</v>
      </c>
      <c r="C26" s="40"/>
      <c r="D26" s="40"/>
      <c r="E26" s="40">
        <v>0.157</v>
      </c>
      <c r="F26" s="40">
        <v>6.5000000000000002E-2</v>
      </c>
      <c r="G26" s="40">
        <f>G27/G$6</f>
        <v>0</v>
      </c>
      <c r="H26" s="40">
        <v>4.4999999999999998E-2</v>
      </c>
      <c r="I26" s="40">
        <v>0.11899999999999999</v>
      </c>
      <c r="J26" s="40">
        <v>0.128</v>
      </c>
      <c r="K26" s="40">
        <v>0.13100000000000001</v>
      </c>
      <c r="L26" s="40"/>
      <c r="M26" s="40">
        <v>0.13400000000000001</v>
      </c>
      <c r="N26" s="40"/>
      <c r="O26" s="40"/>
      <c r="P26" s="40"/>
      <c r="Q26" s="40"/>
      <c r="R26" s="79"/>
      <c r="S26" s="38">
        <v>0.108</v>
      </c>
      <c r="T26" s="110">
        <f>T27/T$6</f>
        <v>8.1696721311475401E-2</v>
      </c>
      <c r="U26" s="110">
        <f>U27/U$6</f>
        <v>0.12995394736842106</v>
      </c>
    </row>
    <row r="27" spans="1:21" x14ac:dyDescent="0.25">
      <c r="A27" s="15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81"/>
      <c r="S27" s="13"/>
      <c r="T27" s="112">
        <f>(H26*$H$6)+(I26*$I$6)</f>
        <v>79.73599999999999</v>
      </c>
      <c r="U27" s="112">
        <f>(J26*$J$6)+(K26*$K$6)</f>
        <v>158.024</v>
      </c>
    </row>
    <row r="28" spans="1:21" ht="9" customHeight="1" x14ac:dyDescent="0.25">
      <c r="A28" s="14"/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7"/>
      <c r="O28" s="37"/>
      <c r="P28" s="37"/>
      <c r="Q28" s="37"/>
      <c r="R28" s="77"/>
      <c r="S28" s="25"/>
      <c r="T28" s="111"/>
      <c r="U28" s="109"/>
    </row>
    <row r="29" spans="1:21" x14ac:dyDescent="0.25">
      <c r="A29" s="47" t="s">
        <v>29</v>
      </c>
      <c r="B29" s="48">
        <f>B32+B35+B38+B41</f>
        <v>0.33799999999999997</v>
      </c>
      <c r="C29" s="50"/>
      <c r="D29" s="50"/>
      <c r="E29" s="21">
        <f>E32+E35+E38+E41</f>
        <v>0.40400000000000003</v>
      </c>
      <c r="F29" s="21">
        <f t="shared" ref="F29:M29" si="2">F32+F35+F38+F41</f>
        <v>0.27800000000000002</v>
      </c>
      <c r="G29" s="21">
        <f t="shared" si="2"/>
        <v>0.128</v>
      </c>
      <c r="H29" s="21">
        <f t="shared" si="2"/>
        <v>0.41900000000000004</v>
      </c>
      <c r="I29" s="21">
        <f t="shared" si="2"/>
        <v>0.45699999999999996</v>
      </c>
      <c r="J29" s="21">
        <f t="shared" si="2"/>
        <v>0.438</v>
      </c>
      <c r="K29" s="21">
        <f t="shared" si="2"/>
        <v>0.27900000000000003</v>
      </c>
      <c r="L29" s="21"/>
      <c r="M29" s="21">
        <f t="shared" si="2"/>
        <v>0.11799999999999999</v>
      </c>
      <c r="N29" s="50"/>
      <c r="O29" s="50"/>
      <c r="P29" s="50"/>
      <c r="Q29" s="50"/>
      <c r="R29" s="82"/>
      <c r="S29" s="49">
        <f>S32+S35+S38+S41</f>
        <v>0.38</v>
      </c>
      <c r="T29" s="110">
        <f>T30/T$6</f>
        <v>0.437844262295082</v>
      </c>
      <c r="U29" s="110">
        <f>U30/U$6</f>
        <v>0.33444078947368422</v>
      </c>
    </row>
    <row r="30" spans="1:21" s="61" customFormat="1" x14ac:dyDescent="0.25">
      <c r="A30" s="56"/>
      <c r="B30" s="32"/>
      <c r="C30" s="32"/>
      <c r="D30" s="32"/>
      <c r="E30" s="32"/>
      <c r="F30" s="32"/>
      <c r="G30" s="32"/>
      <c r="H30" s="147"/>
      <c r="I30" s="147"/>
      <c r="J30" s="147"/>
      <c r="K30" s="147"/>
      <c r="L30" s="147"/>
      <c r="M30" s="147"/>
      <c r="N30" s="147"/>
      <c r="O30" s="32"/>
      <c r="P30" s="32"/>
      <c r="Q30" s="32"/>
      <c r="R30" s="80"/>
      <c r="S30" s="90"/>
      <c r="T30" s="111">
        <f>(H29*$H$6)+(I29*$I$6)</f>
        <v>427.33600000000001</v>
      </c>
      <c r="U30" s="111">
        <f>(J29*$J$6)+(K29*$K$6)</f>
        <v>406.68</v>
      </c>
    </row>
    <row r="31" spans="1:21" ht="9" customHeight="1" x14ac:dyDescent="0.25">
      <c r="A31" s="29"/>
      <c r="B31" s="3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7"/>
      <c r="P31" s="37"/>
      <c r="Q31" s="37"/>
      <c r="R31" s="77"/>
      <c r="S31" s="35"/>
      <c r="T31" s="111"/>
      <c r="U31" s="109"/>
    </row>
    <row r="32" spans="1:21" x14ac:dyDescent="0.25">
      <c r="A32" s="148" t="s">
        <v>30</v>
      </c>
      <c r="B32" s="30">
        <v>3.6999999999999998E-2</v>
      </c>
      <c r="C32" s="40"/>
      <c r="D32" s="40"/>
      <c r="E32" s="40">
        <v>3.7999999999999999E-2</v>
      </c>
      <c r="F32" s="40">
        <v>3.5999999999999997E-2</v>
      </c>
      <c r="G32" s="40">
        <f>G33/G$6</f>
        <v>0</v>
      </c>
      <c r="H32" s="40">
        <v>7.4999999999999997E-2</v>
      </c>
      <c r="I32" s="40">
        <v>4.2999999999999997E-2</v>
      </c>
      <c r="J32" s="40">
        <v>3.4000000000000002E-2</v>
      </c>
      <c r="K32" s="40">
        <v>2.3E-2</v>
      </c>
      <c r="L32" s="40"/>
      <c r="M32" s="40">
        <v>1.6E-2</v>
      </c>
      <c r="N32" s="40"/>
      <c r="O32" s="40"/>
      <c r="P32" s="40"/>
      <c r="Q32" s="40"/>
      <c r="R32" s="79"/>
      <c r="S32" s="38">
        <v>4.1000000000000002E-2</v>
      </c>
      <c r="T32" s="110">
        <f>T33/T$6</f>
        <v>5.91311475409836E-2</v>
      </c>
      <c r="U32" s="110">
        <f>U33/U$6</f>
        <v>2.6835526315789476E-2</v>
      </c>
    </row>
    <row r="33" spans="1:21" x14ac:dyDescent="0.25">
      <c r="A33" s="148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80"/>
      <c r="S33" s="90"/>
      <c r="T33" s="111">
        <f>(H32*$H$6)+(I32*$I$6)</f>
        <v>57.711999999999996</v>
      </c>
      <c r="U33" s="111">
        <f>(J32*$J$6)+(K32*$K$6)</f>
        <v>32.632000000000005</v>
      </c>
    </row>
    <row r="34" spans="1:21" ht="9" customHeight="1" x14ac:dyDescent="0.25">
      <c r="A34" s="29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7"/>
      <c r="P34" s="37"/>
      <c r="Q34" s="37"/>
      <c r="R34" s="77"/>
      <c r="S34" s="35"/>
      <c r="T34" s="111"/>
      <c r="U34" s="109"/>
    </row>
    <row r="35" spans="1:21" x14ac:dyDescent="0.25">
      <c r="A35" s="148" t="s">
        <v>31</v>
      </c>
      <c r="B35" s="30">
        <v>2.5999999999999999E-2</v>
      </c>
      <c r="C35" s="40"/>
      <c r="D35" s="40"/>
      <c r="E35" s="40">
        <v>1.7999999999999999E-2</v>
      </c>
      <c r="F35" s="40">
        <v>3.4000000000000002E-2</v>
      </c>
      <c r="G35" s="40">
        <v>0.01</v>
      </c>
      <c r="H35" s="40">
        <v>3.3000000000000002E-2</v>
      </c>
      <c r="I35" s="40">
        <v>2.5999999999999999E-2</v>
      </c>
      <c r="J35" s="40">
        <v>2.1999999999999999E-2</v>
      </c>
      <c r="K35" s="40">
        <v>2.8000000000000001E-2</v>
      </c>
      <c r="L35" s="40"/>
      <c r="M35" s="40">
        <v>2.5000000000000001E-2</v>
      </c>
      <c r="N35" s="40"/>
      <c r="O35" s="40"/>
      <c r="P35" s="40"/>
      <c r="Q35" s="40"/>
      <c r="R35" s="79"/>
      <c r="S35" s="38">
        <v>2.7E-2</v>
      </c>
      <c r="T35" s="110">
        <f>T36/T$6</f>
        <v>2.9528688524590164E-2</v>
      </c>
      <c r="U35" s="110">
        <f>U36/U$6</f>
        <v>2.5907894736842105E-2</v>
      </c>
    </row>
    <row r="36" spans="1:21" x14ac:dyDescent="0.25">
      <c r="A36" s="148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80"/>
      <c r="S36" s="90"/>
      <c r="T36" s="111">
        <f>(H35*$H$6)+(I35*$I$6)</f>
        <v>28.82</v>
      </c>
      <c r="U36" s="111">
        <f>(J35*$J$6)+(K35*$K$6)</f>
        <v>31.504000000000001</v>
      </c>
    </row>
    <row r="37" spans="1:21" ht="9" customHeight="1" x14ac:dyDescent="0.25">
      <c r="A37" s="29"/>
      <c r="B37" s="3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7"/>
      <c r="P37" s="37"/>
      <c r="Q37" s="37"/>
      <c r="R37" s="77"/>
      <c r="S37" s="35"/>
      <c r="T37" s="111"/>
      <c r="U37" s="109"/>
    </row>
    <row r="38" spans="1:21" x14ac:dyDescent="0.25">
      <c r="A38" s="148" t="s">
        <v>32</v>
      </c>
      <c r="B38" s="30">
        <v>0.12</v>
      </c>
      <c r="C38" s="40"/>
      <c r="D38" s="40"/>
      <c r="E38" s="40">
        <v>0.126</v>
      </c>
      <c r="F38" s="40">
        <v>0.114</v>
      </c>
      <c r="G38" s="40">
        <v>0.11799999999999999</v>
      </c>
      <c r="H38" s="40">
        <v>0.14099999999999999</v>
      </c>
      <c r="I38" s="40">
        <v>0.16400000000000001</v>
      </c>
      <c r="J38" s="40">
        <v>0.16</v>
      </c>
      <c r="K38" s="40">
        <v>9.4E-2</v>
      </c>
      <c r="L38" s="40"/>
      <c r="M38" s="40">
        <v>4.1000000000000002E-2</v>
      </c>
      <c r="N38" s="40"/>
      <c r="O38" s="40"/>
      <c r="P38" s="40"/>
      <c r="Q38" s="40"/>
      <c r="R38" s="79"/>
      <c r="S38" s="38">
        <v>0.13300000000000001</v>
      </c>
      <c r="T38" s="110">
        <f>T39/T$6</f>
        <v>0.15240573770491803</v>
      </c>
      <c r="U38" s="110">
        <f>U39/U$6</f>
        <v>0.11701315789473685</v>
      </c>
    </row>
    <row r="39" spans="1:21" x14ac:dyDescent="0.25">
      <c r="A39" s="148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80"/>
      <c r="S39" s="90"/>
      <c r="T39" s="111">
        <f>(H38*$H$6)+(I38*$I$6)</f>
        <v>148.74799999999999</v>
      </c>
      <c r="U39" s="111">
        <f>(J38*$J$6)+(K38*$K$6)</f>
        <v>142.28800000000001</v>
      </c>
    </row>
    <row r="40" spans="1:21" ht="9" customHeight="1" x14ac:dyDescent="0.25">
      <c r="A40" s="29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7"/>
      <c r="P40" s="37"/>
      <c r="Q40" s="37"/>
      <c r="R40" s="77"/>
      <c r="S40" s="35"/>
      <c r="T40" s="111"/>
      <c r="U40" s="109"/>
    </row>
    <row r="41" spans="1:21" x14ac:dyDescent="0.25">
      <c r="A41" s="149" t="s">
        <v>33</v>
      </c>
      <c r="B41" s="31">
        <v>0.155</v>
      </c>
      <c r="C41" s="64"/>
      <c r="D41" s="64"/>
      <c r="E41" s="64">
        <v>0.222</v>
      </c>
      <c r="F41" s="64">
        <v>9.4E-2</v>
      </c>
      <c r="G41" s="64">
        <f>G42/G$6</f>
        <v>0</v>
      </c>
      <c r="H41" s="64">
        <v>0.17</v>
      </c>
      <c r="I41" s="64">
        <v>0.224</v>
      </c>
      <c r="J41" s="64">
        <v>0.222</v>
      </c>
      <c r="K41" s="64">
        <v>0.13400000000000001</v>
      </c>
      <c r="L41" s="64"/>
      <c r="M41" s="64">
        <v>3.5999999999999997E-2</v>
      </c>
      <c r="N41" s="64"/>
      <c r="O41" s="64"/>
      <c r="P41" s="64"/>
      <c r="Q41" s="64"/>
      <c r="R41" s="79"/>
      <c r="S41" s="38">
        <v>0.17899999999999999</v>
      </c>
      <c r="T41" s="110">
        <f>T42/T$6</f>
        <v>0.19677868852459016</v>
      </c>
      <c r="U41" s="110">
        <f>U42/U$6</f>
        <v>0.16468421052631579</v>
      </c>
    </row>
    <row r="42" spans="1:21" x14ac:dyDescent="0.25">
      <c r="A42" s="15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81"/>
      <c r="S42" s="13"/>
      <c r="T42" s="112">
        <f>(H41*$H$6)+(I41*$I$6)</f>
        <v>192.05599999999998</v>
      </c>
      <c r="U42" s="112">
        <f>(J41*$J$6)+(K41*$K$6)</f>
        <v>200.256</v>
      </c>
    </row>
    <row r="43" spans="1:21" ht="9" customHeight="1" x14ac:dyDescent="0.25">
      <c r="A43" s="14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0"/>
      <c r="O43" s="60"/>
      <c r="P43" s="60"/>
      <c r="Q43" s="60"/>
      <c r="R43" s="77"/>
      <c r="S43" s="35"/>
      <c r="T43" s="109"/>
      <c r="U43" s="109"/>
    </row>
    <row r="44" spans="1:21" x14ac:dyDescent="0.25">
      <c r="A44" s="14" t="s">
        <v>34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80"/>
      <c r="S44" s="57"/>
      <c r="T44" s="111">
        <f>T30+T18+T9</f>
        <v>976.96800000000007</v>
      </c>
      <c r="U44" s="111">
        <f>U30+U18+U9</f>
        <v>1216.056</v>
      </c>
    </row>
    <row r="45" spans="1:21" x14ac:dyDescent="0.25">
      <c r="A45" s="3"/>
      <c r="B45" s="72">
        <f>B29+B17+B8</f>
        <v>0.99899999999999989</v>
      </c>
      <c r="C45" s="72"/>
      <c r="D45" s="72"/>
      <c r="E45" s="72">
        <f>E29+E17+E8</f>
        <v>1.0010000000000001</v>
      </c>
      <c r="F45" s="72">
        <f t="shared" ref="F45:M45" si="3">F29+F17+F8</f>
        <v>1</v>
      </c>
      <c r="G45" s="72">
        <f t="shared" si="3"/>
        <v>1</v>
      </c>
      <c r="H45" s="72">
        <f t="shared" si="3"/>
        <v>1</v>
      </c>
      <c r="I45" s="72">
        <f t="shared" si="3"/>
        <v>1.002</v>
      </c>
      <c r="J45" s="72">
        <f t="shared" si="3"/>
        <v>1.002</v>
      </c>
      <c r="K45" s="72">
        <f t="shared" si="3"/>
        <v>0.99900000000000011</v>
      </c>
      <c r="L45" s="72"/>
      <c r="M45" s="72">
        <f t="shared" si="3"/>
        <v>1</v>
      </c>
      <c r="N45" s="72"/>
      <c r="O45" s="72"/>
      <c r="P45" s="72"/>
      <c r="Q45" s="72"/>
      <c r="R45" s="83"/>
      <c r="S45" s="73">
        <f>S8+S17+S29</f>
        <v>1</v>
      </c>
      <c r="T45" s="113">
        <f>T8+T17+T29</f>
        <v>1.0009918032786884</v>
      </c>
      <c r="U45" s="113">
        <f>U8+U17+U29</f>
        <v>1.0000460526315791</v>
      </c>
    </row>
    <row r="46" spans="1:21" ht="12.75" customHeight="1" x14ac:dyDescent="0.25">
      <c r="A46" s="66" t="s">
        <v>38</v>
      </c>
    </row>
  </sheetData>
  <mergeCells count="16">
    <mergeCell ref="A38:A39"/>
    <mergeCell ref="A41:A42"/>
    <mergeCell ref="A14:A15"/>
    <mergeCell ref="A20:A21"/>
    <mergeCell ref="A23:A24"/>
    <mergeCell ref="A26:A27"/>
    <mergeCell ref="A32:A33"/>
    <mergeCell ref="A35:A36"/>
    <mergeCell ref="O4:O5"/>
    <mergeCell ref="P4:P5"/>
    <mergeCell ref="Q4:Q5"/>
    <mergeCell ref="A11:A12"/>
    <mergeCell ref="C4:D4"/>
    <mergeCell ref="E4:F4"/>
    <mergeCell ref="G4:M4"/>
    <mergeCell ref="N4:N5"/>
  </mergeCells>
  <phoneticPr fontId="0" type="noConversion"/>
  <printOptions verticalCentered="1"/>
  <pageMargins left="0.39370078740157483" right="0.39370078740157483" top="0.31496062992125984" bottom="0.39370078740157483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1" workbookViewId="0">
      <selection activeCell="S29" sqref="S29"/>
    </sheetView>
  </sheetViews>
  <sheetFormatPr baseColWidth="10" defaultRowHeight="13.2" x14ac:dyDescent="0.25"/>
  <cols>
    <col min="1" max="1" width="32.109375" customWidth="1"/>
    <col min="2" max="4" width="8.33203125" customWidth="1"/>
    <col min="5" max="5" width="10" bestFit="1" customWidth="1"/>
    <col min="6" max="19" width="8.33203125" customWidth="1"/>
  </cols>
  <sheetData>
    <row r="1" spans="1:21" x14ac:dyDescent="0.25">
      <c r="A1" t="s">
        <v>40</v>
      </c>
      <c r="N1" s="85" t="s">
        <v>42</v>
      </c>
    </row>
    <row r="2" spans="1:21" x14ac:dyDescent="0.25">
      <c r="A2" s="1" t="s">
        <v>1</v>
      </c>
    </row>
    <row r="3" spans="1:21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84"/>
    </row>
    <row r="4" spans="1:21" x14ac:dyDescent="0.25">
      <c r="A4" s="4" t="s">
        <v>3</v>
      </c>
      <c r="B4" s="5" t="s">
        <v>4</v>
      </c>
      <c r="C4" s="153" t="s">
        <v>5</v>
      </c>
      <c r="D4" s="153"/>
      <c r="E4" s="153" t="s">
        <v>6</v>
      </c>
      <c r="F4" s="153"/>
      <c r="G4" s="153" t="s">
        <v>4</v>
      </c>
      <c r="H4" s="153"/>
      <c r="I4" s="153"/>
      <c r="J4" s="153"/>
      <c r="K4" s="153"/>
      <c r="L4" s="153"/>
      <c r="M4" s="153"/>
      <c r="N4" s="151" t="s">
        <v>7</v>
      </c>
      <c r="O4" s="151" t="s">
        <v>8</v>
      </c>
      <c r="P4" s="151" t="s">
        <v>9</v>
      </c>
      <c r="Q4" s="151" t="s">
        <v>10</v>
      </c>
      <c r="R4" s="74" t="s">
        <v>4</v>
      </c>
      <c r="S4" s="6" t="s">
        <v>4</v>
      </c>
      <c r="T4" s="114" t="s">
        <v>4</v>
      </c>
      <c r="U4" s="114" t="s">
        <v>4</v>
      </c>
    </row>
    <row r="5" spans="1:21" x14ac:dyDescent="0.25">
      <c r="A5" s="7" t="s">
        <v>11</v>
      </c>
      <c r="B5" s="8" t="s">
        <v>45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152"/>
      <c r="O5" s="152"/>
      <c r="P5" s="152"/>
      <c r="Q5" s="152"/>
      <c r="R5" s="75" t="s">
        <v>39</v>
      </c>
      <c r="S5" s="9" t="s">
        <v>12</v>
      </c>
      <c r="T5" s="115" t="s">
        <v>61</v>
      </c>
      <c r="U5" s="115" t="s">
        <v>62</v>
      </c>
    </row>
    <row r="6" spans="1:21" x14ac:dyDescent="0.25">
      <c r="A6" s="11" t="s">
        <v>24</v>
      </c>
      <c r="B6" s="12">
        <v>1948</v>
      </c>
      <c r="C6" s="3">
        <v>1557</v>
      </c>
      <c r="D6" s="3">
        <v>391</v>
      </c>
      <c r="E6" s="3">
        <v>930</v>
      </c>
      <c r="F6" s="3">
        <v>1018</v>
      </c>
      <c r="G6" s="3">
        <v>108</v>
      </c>
      <c r="H6" s="3">
        <v>236</v>
      </c>
      <c r="I6" s="3">
        <v>354</v>
      </c>
      <c r="J6" s="3">
        <v>350</v>
      </c>
      <c r="K6" s="3">
        <v>290</v>
      </c>
      <c r="L6" s="3">
        <v>319</v>
      </c>
      <c r="M6" s="3">
        <v>293</v>
      </c>
      <c r="N6" s="3">
        <v>395</v>
      </c>
      <c r="O6" s="3">
        <v>729</v>
      </c>
      <c r="P6" s="3">
        <v>375</v>
      </c>
      <c r="Q6" s="3">
        <v>449</v>
      </c>
      <c r="R6" s="76">
        <f>SUM(H6:K6)</f>
        <v>1230</v>
      </c>
      <c r="S6" s="13">
        <f>SUM(G6:L6)</f>
        <v>1657</v>
      </c>
      <c r="T6" s="108">
        <f>SUM(G6:I6)</f>
        <v>698</v>
      </c>
      <c r="U6" s="108">
        <f>SUM(J6:L6)</f>
        <v>959</v>
      </c>
    </row>
    <row r="7" spans="1:21" ht="9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77"/>
      <c r="S7" s="16"/>
      <c r="T7" s="109"/>
      <c r="U7" s="109"/>
    </row>
    <row r="8" spans="1:21" x14ac:dyDescent="0.25">
      <c r="A8" s="18" t="s">
        <v>25</v>
      </c>
      <c r="B8" s="19">
        <f t="shared" ref="B8:R8" si="0">B9/B6</f>
        <v>0.36242299794661192</v>
      </c>
      <c r="C8" s="21">
        <f t="shared" si="0"/>
        <v>0.36673089274245346</v>
      </c>
      <c r="D8" s="21">
        <f t="shared" si="0"/>
        <v>0.34526854219948849</v>
      </c>
      <c r="E8" s="21">
        <f t="shared" si="0"/>
        <v>0.24301075268817204</v>
      </c>
      <c r="F8" s="21">
        <f t="shared" si="0"/>
        <v>0.47151277013752457</v>
      </c>
      <c r="G8" s="21">
        <f t="shared" si="0"/>
        <v>0.48148148148148145</v>
      </c>
      <c r="H8" s="21">
        <f t="shared" si="0"/>
        <v>0.2711864406779661</v>
      </c>
      <c r="I8" s="21">
        <f t="shared" si="0"/>
        <v>0.2824858757062147</v>
      </c>
      <c r="J8" s="21">
        <f t="shared" si="0"/>
        <v>0.27142857142857141</v>
      </c>
      <c r="K8" s="21">
        <f t="shared" si="0"/>
        <v>0.28965517241379313</v>
      </c>
      <c r="L8" s="21">
        <f t="shared" si="0"/>
        <v>0.44514106583072099</v>
      </c>
      <c r="M8" s="21">
        <f t="shared" si="0"/>
        <v>0.58020477815699656</v>
      </c>
      <c r="N8" s="21">
        <f t="shared" si="0"/>
        <v>0.38227848101265821</v>
      </c>
      <c r="O8" s="21">
        <f t="shared" si="0"/>
        <v>0.39780521262002744</v>
      </c>
      <c r="P8" s="21">
        <f t="shared" si="0"/>
        <v>0.30399999999999999</v>
      </c>
      <c r="Q8" s="21">
        <f t="shared" si="0"/>
        <v>0.33184855233853006</v>
      </c>
      <c r="R8" s="78">
        <f t="shared" si="0"/>
        <v>0.27886178861788619</v>
      </c>
      <c r="S8" s="20">
        <f>S9/S6</f>
        <v>0.32407966203983102</v>
      </c>
      <c r="T8" s="110">
        <f>T9/T$6</f>
        <v>0.30945558739255014</v>
      </c>
      <c r="U8" s="110">
        <f>U9/U$6</f>
        <v>0.33472367049009383</v>
      </c>
    </row>
    <row r="9" spans="1:21" s="61" customFormat="1" x14ac:dyDescent="0.25">
      <c r="A9" s="56"/>
      <c r="B9" s="24">
        <f>B12+B15</f>
        <v>706</v>
      </c>
      <c r="C9" s="32">
        <f>C12+C15</f>
        <v>571</v>
      </c>
      <c r="D9" s="32">
        <f t="shared" ref="D9:Q9" si="1">D12+D15</f>
        <v>135</v>
      </c>
      <c r="E9" s="32">
        <f t="shared" si="1"/>
        <v>226</v>
      </c>
      <c r="F9" s="32">
        <f t="shared" si="1"/>
        <v>480</v>
      </c>
      <c r="G9" s="32">
        <f t="shared" si="1"/>
        <v>52</v>
      </c>
      <c r="H9" s="32">
        <f t="shared" si="1"/>
        <v>64</v>
      </c>
      <c r="I9" s="32">
        <f t="shared" si="1"/>
        <v>100</v>
      </c>
      <c r="J9" s="32">
        <f t="shared" si="1"/>
        <v>95</v>
      </c>
      <c r="K9" s="32">
        <f t="shared" si="1"/>
        <v>84</v>
      </c>
      <c r="L9" s="32">
        <f t="shared" si="1"/>
        <v>142</v>
      </c>
      <c r="M9" s="32">
        <f t="shared" si="1"/>
        <v>170</v>
      </c>
      <c r="N9" s="32">
        <f t="shared" si="1"/>
        <v>151</v>
      </c>
      <c r="O9" s="32">
        <f t="shared" si="1"/>
        <v>290</v>
      </c>
      <c r="P9" s="32">
        <f t="shared" si="1"/>
        <v>114</v>
      </c>
      <c r="Q9" s="32">
        <f t="shared" si="1"/>
        <v>149</v>
      </c>
      <c r="R9" s="80">
        <f>SUM(H9:K9)</f>
        <v>343</v>
      </c>
      <c r="S9" s="57">
        <f>SUM(G9:L9)</f>
        <v>537</v>
      </c>
      <c r="T9" s="111">
        <f>(G8*G$6)+(H8*H$6)+(I8*I$6)</f>
        <v>216</v>
      </c>
      <c r="U9" s="111">
        <f>(J8*J$6)+(K8*K$6)+(L8*L$6)</f>
        <v>321</v>
      </c>
    </row>
    <row r="10" spans="1:21" ht="9" customHeight="1" x14ac:dyDescent="0.25">
      <c r="A10" s="23"/>
      <c r="B10" s="2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22"/>
      <c r="P10" s="22"/>
      <c r="Q10" s="22"/>
      <c r="R10" s="77"/>
      <c r="S10" s="28"/>
      <c r="T10" s="111"/>
      <c r="U10" s="109"/>
    </row>
    <row r="11" spans="1:21" x14ac:dyDescent="0.25">
      <c r="A11" s="148" t="s">
        <v>26</v>
      </c>
      <c r="B11" s="30">
        <f>B12/B6</f>
        <v>0.21509240246406572</v>
      </c>
      <c r="C11" s="31">
        <f t="shared" ref="C11:S11" si="2">C12/C$6</f>
        <v>0.22414900449582531</v>
      </c>
      <c r="D11" s="31">
        <f t="shared" si="2"/>
        <v>0.17902813299232737</v>
      </c>
      <c r="E11" s="31">
        <f t="shared" si="2"/>
        <v>0.12688172043010754</v>
      </c>
      <c r="F11" s="31">
        <f t="shared" si="2"/>
        <v>0.29567779960707269</v>
      </c>
      <c r="G11" s="31">
        <f t="shared" si="2"/>
        <v>0.1388888888888889</v>
      </c>
      <c r="H11" s="31">
        <f t="shared" si="2"/>
        <v>0.13983050847457626</v>
      </c>
      <c r="I11" s="31">
        <f t="shared" si="2"/>
        <v>0.16384180790960451</v>
      </c>
      <c r="J11" s="31">
        <f t="shared" si="2"/>
        <v>0.14571428571428571</v>
      </c>
      <c r="K11" s="31">
        <f t="shared" si="2"/>
        <v>0.16551724137931034</v>
      </c>
      <c r="L11" s="31">
        <f t="shared" si="2"/>
        <v>0.30094043887147337</v>
      </c>
      <c r="M11" s="31">
        <f t="shared" si="2"/>
        <v>0.4061433447098976</v>
      </c>
      <c r="N11" s="31">
        <f t="shared" si="2"/>
        <v>0.24303797468354429</v>
      </c>
      <c r="O11" s="31">
        <f t="shared" si="2"/>
        <v>0.25651577503429357</v>
      </c>
      <c r="P11" s="31">
        <f t="shared" si="2"/>
        <v>0.16</v>
      </c>
      <c r="Q11" s="31">
        <f t="shared" si="2"/>
        <v>0.16703786191536749</v>
      </c>
      <c r="R11" s="79">
        <f t="shared" si="2"/>
        <v>0.15447154471544716</v>
      </c>
      <c r="S11" s="38">
        <f t="shared" si="2"/>
        <v>0.18165359082679541</v>
      </c>
      <c r="T11" s="110">
        <f>T12/T$6</f>
        <v>0.15186246418338109</v>
      </c>
      <c r="U11" s="110">
        <f>U12/U$6</f>
        <v>0.20333680917622524</v>
      </c>
    </row>
    <row r="12" spans="1:21" x14ac:dyDescent="0.25">
      <c r="A12" s="148"/>
      <c r="B12" s="32">
        <v>419</v>
      </c>
      <c r="C12" s="33">
        <v>349</v>
      </c>
      <c r="D12" s="33">
        <v>70</v>
      </c>
      <c r="E12" s="33">
        <v>118</v>
      </c>
      <c r="F12" s="33">
        <v>301</v>
      </c>
      <c r="G12" s="33">
        <v>15</v>
      </c>
      <c r="H12" s="33">
        <v>33</v>
      </c>
      <c r="I12" s="33">
        <v>58</v>
      </c>
      <c r="J12" s="33">
        <v>51</v>
      </c>
      <c r="K12" s="33">
        <v>48</v>
      </c>
      <c r="L12" s="33">
        <v>96</v>
      </c>
      <c r="M12" s="33">
        <v>119</v>
      </c>
      <c r="N12" s="33">
        <v>96</v>
      </c>
      <c r="O12" s="33">
        <v>187</v>
      </c>
      <c r="P12" s="33">
        <v>60</v>
      </c>
      <c r="Q12" s="33">
        <v>75</v>
      </c>
      <c r="R12" s="80">
        <f>SUM(H12:K12)</f>
        <v>190</v>
      </c>
      <c r="S12" s="57">
        <f>SUM(G12:L12)</f>
        <v>301</v>
      </c>
      <c r="T12" s="111">
        <f>(G11*G$6)+(H11*H$6)+(I11*I$6)</f>
        <v>106</v>
      </c>
      <c r="U12" s="111">
        <f>(J11*J$6)+(K11*K$6)+(L11*L$6)</f>
        <v>195</v>
      </c>
    </row>
    <row r="13" spans="1:21" ht="9" customHeight="1" x14ac:dyDescent="0.25">
      <c r="A13" s="29"/>
      <c r="B13" s="3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7"/>
      <c r="P13" s="37"/>
      <c r="Q13" s="37"/>
      <c r="R13" s="77"/>
      <c r="S13" s="35"/>
      <c r="T13" s="111"/>
      <c r="U13" s="109"/>
    </row>
    <row r="14" spans="1:21" x14ac:dyDescent="0.25">
      <c r="A14" s="149" t="s">
        <v>35</v>
      </c>
      <c r="B14" s="30">
        <f t="shared" ref="B14:S14" si="3">B15/B$6</f>
        <v>0.14733059548254621</v>
      </c>
      <c r="C14" s="40">
        <f t="shared" si="3"/>
        <v>0.14258188824662812</v>
      </c>
      <c r="D14" s="40">
        <f t="shared" si="3"/>
        <v>0.16624040920716113</v>
      </c>
      <c r="E14" s="40">
        <f t="shared" si="3"/>
        <v>0.11612903225806452</v>
      </c>
      <c r="F14" s="40">
        <f t="shared" si="3"/>
        <v>0.17583497053045186</v>
      </c>
      <c r="G14" s="40">
        <f t="shared" si="3"/>
        <v>0.34259259259259262</v>
      </c>
      <c r="H14" s="40">
        <f t="shared" si="3"/>
        <v>0.13135593220338984</v>
      </c>
      <c r="I14" s="40">
        <f t="shared" si="3"/>
        <v>0.11864406779661017</v>
      </c>
      <c r="J14" s="40">
        <f t="shared" si="3"/>
        <v>0.12571428571428572</v>
      </c>
      <c r="K14" s="40">
        <f t="shared" si="3"/>
        <v>0.12413793103448276</v>
      </c>
      <c r="L14" s="40">
        <f t="shared" si="3"/>
        <v>0.14420062695924765</v>
      </c>
      <c r="M14" s="40">
        <f t="shared" si="3"/>
        <v>0.17406143344709898</v>
      </c>
      <c r="N14" s="40">
        <f t="shared" si="3"/>
        <v>0.13924050632911392</v>
      </c>
      <c r="O14" s="40">
        <f t="shared" si="3"/>
        <v>0.1412894375857339</v>
      </c>
      <c r="P14" s="40">
        <f t="shared" si="3"/>
        <v>0.14399999999999999</v>
      </c>
      <c r="Q14" s="40">
        <f t="shared" si="3"/>
        <v>0.16481069042316257</v>
      </c>
      <c r="R14" s="79">
        <f t="shared" si="3"/>
        <v>0.12439024390243902</v>
      </c>
      <c r="S14" s="38">
        <f t="shared" si="3"/>
        <v>0.1424260712130356</v>
      </c>
      <c r="T14" s="110">
        <f>T15/T$6</f>
        <v>0.15759312320916904</v>
      </c>
      <c r="U14" s="110">
        <f>U15/U$6</f>
        <v>0.13138686131386862</v>
      </c>
    </row>
    <row r="15" spans="1:21" x14ac:dyDescent="0.25">
      <c r="A15" s="150"/>
      <c r="B15" s="41">
        <v>287</v>
      </c>
      <c r="C15" s="41">
        <v>222</v>
      </c>
      <c r="D15" s="42">
        <v>65</v>
      </c>
      <c r="E15" s="42">
        <v>108</v>
      </c>
      <c r="F15" s="42">
        <v>179</v>
      </c>
      <c r="G15" s="42">
        <v>37</v>
      </c>
      <c r="H15" s="42">
        <v>31</v>
      </c>
      <c r="I15" s="42">
        <v>42</v>
      </c>
      <c r="J15" s="42">
        <v>44</v>
      </c>
      <c r="K15" s="42">
        <v>36</v>
      </c>
      <c r="L15" s="42">
        <v>46</v>
      </c>
      <c r="M15" s="42">
        <v>51</v>
      </c>
      <c r="N15" s="42">
        <v>55</v>
      </c>
      <c r="O15" s="42">
        <v>103</v>
      </c>
      <c r="P15" s="42">
        <v>54</v>
      </c>
      <c r="Q15" s="42">
        <v>74</v>
      </c>
      <c r="R15" s="81">
        <f>SUM(H15:K15)</f>
        <v>153</v>
      </c>
      <c r="S15" s="57">
        <f>SUM(G15:L15)</f>
        <v>236</v>
      </c>
      <c r="T15" s="112">
        <f>(G14*G$6)+(H14*H$6)+(I14*I$6)</f>
        <v>110</v>
      </c>
      <c r="U15" s="112">
        <f>(J14*J$6)+(K14*K$6)+(L14*L$6)</f>
        <v>126</v>
      </c>
    </row>
    <row r="16" spans="1:21" ht="9" customHeight="1" x14ac:dyDescent="0.25">
      <c r="A16" s="43"/>
      <c r="B16" s="4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7"/>
      <c r="O16" s="37"/>
      <c r="P16" s="37"/>
      <c r="Q16" s="37"/>
      <c r="R16" s="77"/>
      <c r="S16" s="45"/>
      <c r="T16" s="111"/>
      <c r="U16" s="109"/>
    </row>
    <row r="17" spans="1:21" x14ac:dyDescent="0.25">
      <c r="A17" s="47" t="s">
        <v>27</v>
      </c>
      <c r="B17" s="48">
        <f t="shared" ref="B17:S17" si="4">B18/B$6</f>
        <v>0.27104722792607805</v>
      </c>
      <c r="C17" s="50">
        <f t="shared" si="4"/>
        <v>0.27488760436737314</v>
      </c>
      <c r="D17" s="50">
        <f t="shared" si="4"/>
        <v>0.25831202046035806</v>
      </c>
      <c r="E17" s="50">
        <f t="shared" si="4"/>
        <v>0.32795698924731181</v>
      </c>
      <c r="F17" s="50">
        <f t="shared" si="4"/>
        <v>0.2200392927308448</v>
      </c>
      <c r="G17" s="50">
        <f t="shared" si="4"/>
        <v>6.4814814814814811E-2</v>
      </c>
      <c r="H17" s="50">
        <f t="shared" si="4"/>
        <v>0.17796610169491525</v>
      </c>
      <c r="I17" s="50">
        <f t="shared" si="4"/>
        <v>0.23728813559322035</v>
      </c>
      <c r="J17" s="50">
        <f t="shared" si="4"/>
        <v>0.27142857142857141</v>
      </c>
      <c r="K17" s="50">
        <f t="shared" si="4"/>
        <v>0.29655172413793102</v>
      </c>
      <c r="L17" s="50">
        <f t="shared" si="4"/>
        <v>0.39498432601880878</v>
      </c>
      <c r="M17" s="50">
        <f t="shared" si="4"/>
        <v>0.30034129692832767</v>
      </c>
      <c r="N17" s="50">
        <f t="shared" si="4"/>
        <v>0.24303797468354429</v>
      </c>
      <c r="O17" s="50">
        <f t="shared" si="4"/>
        <v>0.31824417009602196</v>
      </c>
      <c r="P17" s="50">
        <f t="shared" si="4"/>
        <v>0.23466666666666666</v>
      </c>
      <c r="Q17" s="50">
        <f t="shared" si="4"/>
        <v>0.24498886414253898</v>
      </c>
      <c r="R17" s="82">
        <f t="shared" si="4"/>
        <v>0.24959349593495936</v>
      </c>
      <c r="S17" s="49">
        <f t="shared" si="4"/>
        <v>0.26554013277006638</v>
      </c>
      <c r="T17" s="110">
        <f>T18/T$6</f>
        <v>0.19054441260744986</v>
      </c>
      <c r="U17" s="110">
        <f>U18/U$6</f>
        <v>0.32012513034410844</v>
      </c>
    </row>
    <row r="18" spans="1:21" s="61" customFormat="1" x14ac:dyDescent="0.25">
      <c r="A18" s="56"/>
      <c r="B18" s="32">
        <f>B21+B24+B27</f>
        <v>528</v>
      </c>
      <c r="C18" s="32">
        <f>C21+C24+C27</f>
        <v>428</v>
      </c>
      <c r="D18" s="32">
        <f t="shared" ref="D18:Q18" si="5">D21+D24+D27</f>
        <v>101</v>
      </c>
      <c r="E18" s="32">
        <f t="shared" si="5"/>
        <v>305</v>
      </c>
      <c r="F18" s="32">
        <f t="shared" si="5"/>
        <v>224</v>
      </c>
      <c r="G18" s="32">
        <f t="shared" si="5"/>
        <v>7</v>
      </c>
      <c r="H18" s="32">
        <f t="shared" si="5"/>
        <v>42</v>
      </c>
      <c r="I18" s="32">
        <f t="shared" si="5"/>
        <v>84</v>
      </c>
      <c r="J18" s="32">
        <f t="shared" si="5"/>
        <v>95</v>
      </c>
      <c r="K18" s="32">
        <f t="shared" si="5"/>
        <v>86</v>
      </c>
      <c r="L18" s="32">
        <f t="shared" si="5"/>
        <v>126</v>
      </c>
      <c r="M18" s="32">
        <f t="shared" si="5"/>
        <v>88</v>
      </c>
      <c r="N18" s="32">
        <f t="shared" si="5"/>
        <v>96</v>
      </c>
      <c r="O18" s="32">
        <f t="shared" si="5"/>
        <v>232</v>
      </c>
      <c r="P18" s="32">
        <f t="shared" si="5"/>
        <v>88</v>
      </c>
      <c r="Q18" s="32">
        <f t="shared" si="5"/>
        <v>110</v>
      </c>
      <c r="R18" s="80">
        <f>SUM(H18:K18)</f>
        <v>307</v>
      </c>
      <c r="S18" s="57">
        <f>SUM(G18:L18)</f>
        <v>440</v>
      </c>
      <c r="T18" s="111">
        <f>(G17*G$6)+(H17*H$6)+(I17*I$6)</f>
        <v>133</v>
      </c>
      <c r="U18" s="111">
        <f>(J17*J$6)+(K17*K$6)+(L17*L$6)</f>
        <v>307</v>
      </c>
    </row>
    <row r="19" spans="1:21" ht="9" customHeight="1" x14ac:dyDescent="0.25">
      <c r="A19" s="29"/>
      <c r="B19" s="34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  <c r="P19" s="37"/>
      <c r="Q19" s="37"/>
      <c r="R19" s="77"/>
      <c r="S19" s="35"/>
      <c r="T19" s="111"/>
      <c r="U19" s="109"/>
    </row>
    <row r="20" spans="1:21" x14ac:dyDescent="0.25">
      <c r="A20" s="148" t="s">
        <v>28</v>
      </c>
      <c r="B20" s="30">
        <f t="shared" ref="B20:S20" si="6">B21/B$6</f>
        <v>0.10420944558521561</v>
      </c>
      <c r="C20" s="40">
        <f t="shared" si="6"/>
        <v>0.10597302504816955</v>
      </c>
      <c r="D20" s="40">
        <f t="shared" si="6"/>
        <v>9.718670076726342E-2</v>
      </c>
      <c r="E20" s="40">
        <f t="shared" si="6"/>
        <v>9.56989247311828E-2</v>
      </c>
      <c r="F20" s="40">
        <f t="shared" si="6"/>
        <v>0.11198428290766209</v>
      </c>
      <c r="G20" s="40">
        <f t="shared" si="6"/>
        <v>4.6296296296296294E-2</v>
      </c>
      <c r="H20" s="40">
        <f t="shared" si="6"/>
        <v>9.7457627118644072E-2</v>
      </c>
      <c r="I20" s="40">
        <f t="shared" si="6"/>
        <v>9.6045197740112997E-2</v>
      </c>
      <c r="J20" s="40">
        <f t="shared" si="6"/>
        <v>0.11428571428571428</v>
      </c>
      <c r="K20" s="40">
        <f t="shared" si="6"/>
        <v>8.9655172413793102E-2</v>
      </c>
      <c r="L20" s="40">
        <f t="shared" si="6"/>
        <v>0.10658307210031348</v>
      </c>
      <c r="M20" s="40">
        <f t="shared" si="6"/>
        <v>0.13651877133105803</v>
      </c>
      <c r="N20" s="40">
        <f t="shared" si="6"/>
        <v>0.11392405063291139</v>
      </c>
      <c r="O20" s="40">
        <f t="shared" si="6"/>
        <v>0.10150891632373114</v>
      </c>
      <c r="P20" s="40">
        <f t="shared" si="6"/>
        <v>0.11466666666666667</v>
      </c>
      <c r="Q20" s="40">
        <f t="shared" si="6"/>
        <v>8.9086859688195991E-2</v>
      </c>
      <c r="R20" s="79">
        <f t="shared" si="6"/>
        <v>0.1</v>
      </c>
      <c r="S20" s="38">
        <f t="shared" si="6"/>
        <v>9.7767048883524443E-2</v>
      </c>
      <c r="T20" s="110">
        <f>T21/T$6</f>
        <v>8.882521489971347E-2</v>
      </c>
      <c r="U20" s="110">
        <f>U21/U$6</f>
        <v>0.10427528675703858</v>
      </c>
    </row>
    <row r="21" spans="1:21" x14ac:dyDescent="0.25">
      <c r="A21" s="148"/>
      <c r="B21" s="32">
        <v>203</v>
      </c>
      <c r="C21" s="33">
        <v>165</v>
      </c>
      <c r="D21" s="33">
        <v>38</v>
      </c>
      <c r="E21" s="33">
        <v>89</v>
      </c>
      <c r="F21" s="33">
        <v>114</v>
      </c>
      <c r="G21" s="33">
        <v>5</v>
      </c>
      <c r="H21" s="33">
        <v>23</v>
      </c>
      <c r="I21" s="33">
        <v>34</v>
      </c>
      <c r="J21" s="33">
        <v>40</v>
      </c>
      <c r="K21" s="33">
        <v>26</v>
      </c>
      <c r="L21" s="33">
        <v>34</v>
      </c>
      <c r="M21" s="33">
        <v>40</v>
      </c>
      <c r="N21" s="33">
        <v>45</v>
      </c>
      <c r="O21" s="33">
        <v>74</v>
      </c>
      <c r="P21" s="33">
        <v>43</v>
      </c>
      <c r="Q21" s="33">
        <v>40</v>
      </c>
      <c r="R21" s="80">
        <f>SUM(H21:K21)</f>
        <v>123</v>
      </c>
      <c r="S21" s="57">
        <f>SUM(G21:L21)</f>
        <v>162</v>
      </c>
      <c r="T21" s="111">
        <f>(G20*G$6)+(H20*H$6)+(I20*I$6)</f>
        <v>62</v>
      </c>
      <c r="U21" s="111">
        <f>(J20*J$6)+(K20*K$6)+(L20*L$6)</f>
        <v>100</v>
      </c>
    </row>
    <row r="22" spans="1:21" ht="9" customHeight="1" x14ac:dyDescent="0.25">
      <c r="A22" s="29"/>
      <c r="B22" s="3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7"/>
      <c r="O22" s="37"/>
      <c r="P22" s="37"/>
      <c r="Q22" s="37"/>
      <c r="R22" s="77"/>
      <c r="S22" s="25"/>
      <c r="T22" s="111"/>
      <c r="U22" s="109"/>
    </row>
    <row r="23" spans="1:21" x14ac:dyDescent="0.25">
      <c r="A23" s="148" t="s">
        <v>37</v>
      </c>
      <c r="B23" s="30">
        <f t="shared" ref="B23:S23" si="7">B24/B$6</f>
        <v>2.3100616016427104E-2</v>
      </c>
      <c r="C23" s="40">
        <f t="shared" si="7"/>
        <v>2.0552344251766216E-2</v>
      </c>
      <c r="D23" s="40">
        <f t="shared" si="7"/>
        <v>3.3248081841432228E-2</v>
      </c>
      <c r="E23" s="40">
        <f t="shared" si="7"/>
        <v>2.903225806451613E-2</v>
      </c>
      <c r="F23" s="40">
        <f t="shared" si="7"/>
        <v>1.8664047151277015E-2</v>
      </c>
      <c r="G23" s="40">
        <f t="shared" si="7"/>
        <v>9.2592592592592587E-3</v>
      </c>
      <c r="H23" s="40">
        <f t="shared" si="7"/>
        <v>2.1186440677966101E-2</v>
      </c>
      <c r="I23" s="40">
        <f t="shared" si="7"/>
        <v>2.8248587570621469E-2</v>
      </c>
      <c r="J23" s="40">
        <f t="shared" si="7"/>
        <v>1.7142857142857144E-2</v>
      </c>
      <c r="K23" s="40">
        <f t="shared" si="7"/>
        <v>2.0689655172413793E-2</v>
      </c>
      <c r="L23" s="40">
        <f t="shared" si="7"/>
        <v>2.8213166144200628E-2</v>
      </c>
      <c r="M23" s="40">
        <f t="shared" si="7"/>
        <v>2.7303754266211604E-2</v>
      </c>
      <c r="N23" s="40">
        <f t="shared" si="7"/>
        <v>5.0632911392405064E-3</v>
      </c>
      <c r="O23" s="40">
        <f t="shared" si="7"/>
        <v>2.8806584362139918E-2</v>
      </c>
      <c r="P23" s="40">
        <f t="shared" si="7"/>
        <v>2.1333333333333333E-2</v>
      </c>
      <c r="Q23" s="40">
        <f t="shared" si="7"/>
        <v>3.1180400890868598E-2</v>
      </c>
      <c r="R23" s="79">
        <f t="shared" si="7"/>
        <v>2.1951219512195121E-2</v>
      </c>
      <c r="S23" s="38">
        <f t="shared" si="7"/>
        <v>2.2329511164755584E-2</v>
      </c>
      <c r="T23" s="110">
        <f>T24/T$6</f>
        <v>2.2922636103151862E-2</v>
      </c>
      <c r="U23" s="110">
        <f>U24/U$6</f>
        <v>2.1897810218978103E-2</v>
      </c>
    </row>
    <row r="24" spans="1:21" ht="27" customHeight="1" x14ac:dyDescent="0.25">
      <c r="A24" s="148"/>
      <c r="B24" s="51">
        <v>45</v>
      </c>
      <c r="C24" s="52">
        <v>32</v>
      </c>
      <c r="D24" s="52">
        <v>13</v>
      </c>
      <c r="E24" s="52">
        <v>27</v>
      </c>
      <c r="F24" s="52">
        <v>19</v>
      </c>
      <c r="G24" s="52">
        <v>1</v>
      </c>
      <c r="H24" s="52">
        <v>5</v>
      </c>
      <c r="I24" s="52">
        <v>10</v>
      </c>
      <c r="J24" s="52">
        <v>6</v>
      </c>
      <c r="K24" s="52">
        <v>6</v>
      </c>
      <c r="L24" s="52">
        <v>9</v>
      </c>
      <c r="M24" s="52">
        <v>8</v>
      </c>
      <c r="N24" s="52">
        <v>2</v>
      </c>
      <c r="O24" s="52">
        <v>21</v>
      </c>
      <c r="P24" s="52">
        <v>8</v>
      </c>
      <c r="Q24" s="52">
        <v>14</v>
      </c>
      <c r="R24" s="86">
        <f>SUM(H24:K24)</f>
        <v>27</v>
      </c>
      <c r="S24" s="58">
        <f>SUM(G24:L24)</f>
        <v>37</v>
      </c>
      <c r="T24" s="116">
        <f>(G23*G$6)+(H23*H$6)+(I23*I$6)</f>
        <v>16</v>
      </c>
      <c r="U24" s="116">
        <f>(J23*J$6)+(K23*K$6)+(L23*L$6)</f>
        <v>21</v>
      </c>
    </row>
    <row r="25" spans="1:21" ht="9" customHeight="1" x14ac:dyDescent="0.25">
      <c r="A25" s="29"/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37"/>
      <c r="R25" s="77"/>
      <c r="S25" s="35"/>
      <c r="T25" s="111"/>
      <c r="U25" s="109"/>
    </row>
    <row r="26" spans="1:21" x14ac:dyDescent="0.25">
      <c r="A26" s="148" t="s">
        <v>77</v>
      </c>
      <c r="B26" s="30">
        <f t="shared" ref="B26:S26" si="8">B27/B$6</f>
        <v>0.14373716632443531</v>
      </c>
      <c r="C26" s="40">
        <f t="shared" si="8"/>
        <v>0.14836223506743737</v>
      </c>
      <c r="D26" s="40">
        <f t="shared" si="8"/>
        <v>0.12787723785166241</v>
      </c>
      <c r="E26" s="40">
        <f t="shared" si="8"/>
        <v>0.20322580645161289</v>
      </c>
      <c r="F26" s="40">
        <f t="shared" si="8"/>
        <v>8.9390962671905702E-2</v>
      </c>
      <c r="G26" s="40">
        <f t="shared" si="8"/>
        <v>9.2592592592592587E-3</v>
      </c>
      <c r="H26" s="40">
        <f t="shared" si="8"/>
        <v>5.9322033898305086E-2</v>
      </c>
      <c r="I26" s="40">
        <f t="shared" si="8"/>
        <v>0.11299435028248588</v>
      </c>
      <c r="J26" s="40">
        <f t="shared" si="8"/>
        <v>0.14000000000000001</v>
      </c>
      <c r="K26" s="40">
        <f t="shared" si="8"/>
        <v>0.18620689655172415</v>
      </c>
      <c r="L26" s="40">
        <f t="shared" si="8"/>
        <v>0.2601880877742947</v>
      </c>
      <c r="M26" s="40">
        <f t="shared" si="8"/>
        <v>0.13651877133105803</v>
      </c>
      <c r="N26" s="40">
        <f t="shared" si="8"/>
        <v>0.1240506329113924</v>
      </c>
      <c r="O26" s="40">
        <f t="shared" si="8"/>
        <v>0.18792866941015088</v>
      </c>
      <c r="P26" s="40">
        <f t="shared" si="8"/>
        <v>9.8666666666666666E-2</v>
      </c>
      <c r="Q26" s="40">
        <f t="shared" si="8"/>
        <v>0.12472160356347439</v>
      </c>
      <c r="R26" s="79">
        <f t="shared" si="8"/>
        <v>0.12764227642276424</v>
      </c>
      <c r="S26" s="38">
        <f t="shared" si="8"/>
        <v>0.14544357272178637</v>
      </c>
      <c r="T26" s="110">
        <f>T27/T$6</f>
        <v>7.8796561604584522E-2</v>
      </c>
      <c r="U26" s="110">
        <f>U27/U$6</f>
        <v>0.19395203336809178</v>
      </c>
    </row>
    <row r="27" spans="1:21" x14ac:dyDescent="0.25">
      <c r="A27" s="150"/>
      <c r="B27" s="41">
        <v>280</v>
      </c>
      <c r="C27" s="42">
        <v>231</v>
      </c>
      <c r="D27" s="42">
        <v>50</v>
      </c>
      <c r="E27" s="42">
        <v>189</v>
      </c>
      <c r="F27" s="42">
        <v>91</v>
      </c>
      <c r="G27" s="42">
        <v>1</v>
      </c>
      <c r="H27" s="42">
        <v>14</v>
      </c>
      <c r="I27" s="42">
        <v>40</v>
      </c>
      <c r="J27" s="42">
        <v>49</v>
      </c>
      <c r="K27" s="42">
        <v>54</v>
      </c>
      <c r="L27" s="42">
        <v>83</v>
      </c>
      <c r="M27" s="42">
        <v>40</v>
      </c>
      <c r="N27" s="42">
        <v>49</v>
      </c>
      <c r="O27" s="42">
        <v>137</v>
      </c>
      <c r="P27" s="42">
        <v>37</v>
      </c>
      <c r="Q27" s="42">
        <v>56</v>
      </c>
      <c r="R27" s="81">
        <f>SUM(H27:K27)</f>
        <v>157</v>
      </c>
      <c r="S27" s="59">
        <f>SUM(G27:L27)</f>
        <v>241</v>
      </c>
      <c r="T27" s="112">
        <f>(G26*G$6)+(H26*H$6)+(I26*I$6)</f>
        <v>55</v>
      </c>
      <c r="U27" s="112">
        <f>(J26*J$6)+(K26*K$6)+(L26*L$6)</f>
        <v>186</v>
      </c>
    </row>
    <row r="28" spans="1:21" ht="9" customHeight="1" x14ac:dyDescent="0.25">
      <c r="A28" s="14"/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7"/>
      <c r="O28" s="37"/>
      <c r="P28" s="37"/>
      <c r="Q28" s="37"/>
      <c r="R28" s="77"/>
      <c r="S28" s="25"/>
      <c r="T28" s="111"/>
      <c r="U28" s="109"/>
    </row>
    <row r="29" spans="1:21" x14ac:dyDescent="0.25">
      <c r="A29" s="47" t="s">
        <v>29</v>
      </c>
      <c r="B29" s="48">
        <f t="shared" ref="B29:S29" si="9">B30/B$6</f>
        <v>0.36652977412731008</v>
      </c>
      <c r="C29" s="50">
        <f t="shared" si="9"/>
        <v>0.3583815028901734</v>
      </c>
      <c r="D29" s="50">
        <f t="shared" si="9"/>
        <v>0.39897698209718668</v>
      </c>
      <c r="E29" s="50">
        <f t="shared" si="9"/>
        <v>0.42795698924731185</v>
      </c>
      <c r="F29" s="50">
        <f t="shared" si="9"/>
        <v>0.30844793713163066</v>
      </c>
      <c r="G29" s="50">
        <f t="shared" si="9"/>
        <v>0.45370370370370372</v>
      </c>
      <c r="H29" s="50">
        <f t="shared" si="9"/>
        <v>0.55508474576271183</v>
      </c>
      <c r="I29" s="50">
        <f t="shared" si="9"/>
        <v>0.48305084745762711</v>
      </c>
      <c r="J29" s="50">
        <f t="shared" si="9"/>
        <v>0.45714285714285713</v>
      </c>
      <c r="K29" s="50">
        <f t="shared" si="9"/>
        <v>0.41034482758620688</v>
      </c>
      <c r="L29" s="50">
        <f t="shared" si="9"/>
        <v>0.15673981191222572</v>
      </c>
      <c r="M29" s="50">
        <f t="shared" si="9"/>
        <v>0.11604095563139932</v>
      </c>
      <c r="N29" s="50">
        <f t="shared" si="9"/>
        <v>0.36962025316455699</v>
      </c>
      <c r="O29" s="50">
        <f t="shared" si="9"/>
        <v>0.28257887517146779</v>
      </c>
      <c r="P29" s="50">
        <f t="shared" si="9"/>
        <v>0.46133333333333332</v>
      </c>
      <c r="Q29" s="50">
        <f t="shared" si="9"/>
        <v>0.41870824053452116</v>
      </c>
      <c r="R29" s="82">
        <f t="shared" si="9"/>
        <v>0.47235772357723577</v>
      </c>
      <c r="S29" s="49">
        <f t="shared" si="9"/>
        <v>0.4103802051901026</v>
      </c>
      <c r="T29" s="110">
        <f>T30/T$6</f>
        <v>0.50286532951289398</v>
      </c>
      <c r="U29" s="110">
        <f>U30/U$6</f>
        <v>0.34306569343065696</v>
      </c>
    </row>
    <row r="30" spans="1:21" s="61" customFormat="1" x14ac:dyDescent="0.25">
      <c r="A30" s="56"/>
      <c r="B30" s="32">
        <f>B33+B36+B39+B42</f>
        <v>714</v>
      </c>
      <c r="C30" s="32">
        <f>C33+C36+C39+C42</f>
        <v>558</v>
      </c>
      <c r="D30" s="32">
        <f t="shared" ref="D30:Q30" si="10">D33+D36+D39+D42</f>
        <v>156</v>
      </c>
      <c r="E30" s="32">
        <f t="shared" si="10"/>
        <v>398</v>
      </c>
      <c r="F30" s="32">
        <f t="shared" si="10"/>
        <v>314</v>
      </c>
      <c r="G30" s="32">
        <f t="shared" si="10"/>
        <v>49</v>
      </c>
      <c r="H30" s="32">
        <f t="shared" si="10"/>
        <v>131</v>
      </c>
      <c r="I30" s="32">
        <f t="shared" si="10"/>
        <v>171</v>
      </c>
      <c r="J30" s="32">
        <f t="shared" si="10"/>
        <v>160</v>
      </c>
      <c r="K30" s="32">
        <f t="shared" si="10"/>
        <v>119</v>
      </c>
      <c r="L30" s="32">
        <f t="shared" si="10"/>
        <v>50</v>
      </c>
      <c r="M30" s="32">
        <f t="shared" si="10"/>
        <v>34</v>
      </c>
      <c r="N30" s="32">
        <f t="shared" si="10"/>
        <v>146</v>
      </c>
      <c r="O30" s="32">
        <f t="shared" si="10"/>
        <v>206</v>
      </c>
      <c r="P30" s="32">
        <f t="shared" si="10"/>
        <v>173</v>
      </c>
      <c r="Q30" s="32">
        <f t="shared" si="10"/>
        <v>188</v>
      </c>
      <c r="R30" s="80">
        <f>SUM(H30:K30)</f>
        <v>581</v>
      </c>
      <c r="S30" s="57">
        <f>SUM(G30:L30)</f>
        <v>680</v>
      </c>
      <c r="T30" s="111">
        <f>(G29*G$6)+(H29*H$6)+(I29*I$6)</f>
        <v>351</v>
      </c>
      <c r="U30" s="111">
        <f>(J29*J$6)+(K29*K$6)+(L29*L$6)</f>
        <v>329</v>
      </c>
    </row>
    <row r="31" spans="1:21" ht="9" customHeight="1" x14ac:dyDescent="0.25">
      <c r="A31" s="29"/>
      <c r="B31" s="3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7"/>
      <c r="P31" s="37"/>
      <c r="Q31" s="37"/>
      <c r="R31" s="77"/>
      <c r="S31" s="35"/>
      <c r="T31" s="111"/>
      <c r="U31" s="109"/>
    </row>
    <row r="32" spans="1:21" x14ac:dyDescent="0.25">
      <c r="A32" s="148" t="s">
        <v>30</v>
      </c>
      <c r="B32" s="30">
        <f t="shared" ref="B32:S32" si="11">B33/B$6</f>
        <v>4.7227926078028747E-2</v>
      </c>
      <c r="C32" s="40">
        <f t="shared" si="11"/>
        <v>4.4315992292870907E-2</v>
      </c>
      <c r="D32" s="40">
        <f t="shared" si="11"/>
        <v>5.8823529411764705E-2</v>
      </c>
      <c r="E32" s="40">
        <f t="shared" si="11"/>
        <v>4.3010752688172046E-2</v>
      </c>
      <c r="F32" s="40">
        <f t="shared" si="11"/>
        <v>5.0098231827111983E-2</v>
      </c>
      <c r="G32" s="40">
        <f t="shared" si="11"/>
        <v>0.10185185185185185</v>
      </c>
      <c r="H32" s="40">
        <f t="shared" si="11"/>
        <v>5.9322033898305086E-2</v>
      </c>
      <c r="I32" s="40">
        <f t="shared" si="11"/>
        <v>6.4971751412429377E-2</v>
      </c>
      <c r="J32" s="40">
        <f t="shared" si="11"/>
        <v>5.4285714285714284E-2</v>
      </c>
      <c r="K32" s="40">
        <f t="shared" si="11"/>
        <v>2.7586206896551724E-2</v>
      </c>
      <c r="L32" s="40">
        <f t="shared" si="11"/>
        <v>3.4482758620689655E-2</v>
      </c>
      <c r="M32" s="40">
        <f t="shared" si="11"/>
        <v>2.0477815699658702E-2</v>
      </c>
      <c r="N32" s="40">
        <f t="shared" si="11"/>
        <v>4.3037974683544304E-2</v>
      </c>
      <c r="O32" s="40">
        <f t="shared" si="11"/>
        <v>4.38957475994513E-2</v>
      </c>
      <c r="P32" s="40">
        <f t="shared" si="11"/>
        <v>4.5333333333333337E-2</v>
      </c>
      <c r="Q32" s="40">
        <f t="shared" si="11"/>
        <v>5.7906458797327393E-2</v>
      </c>
      <c r="R32" s="79">
        <f t="shared" si="11"/>
        <v>5.2032520325203252E-2</v>
      </c>
      <c r="S32" s="38">
        <f t="shared" si="11"/>
        <v>5.1901025950512977E-2</v>
      </c>
      <c r="T32" s="110">
        <f>T33/T$6</f>
        <v>6.8767908309455589E-2</v>
      </c>
      <c r="U32" s="110">
        <f>U33/U$6</f>
        <v>3.9624608967674661E-2</v>
      </c>
    </row>
    <row r="33" spans="1:21" x14ac:dyDescent="0.25">
      <c r="A33" s="148"/>
      <c r="B33" s="32">
        <v>92</v>
      </c>
      <c r="C33" s="33">
        <v>69</v>
      </c>
      <c r="D33" s="33">
        <v>23</v>
      </c>
      <c r="E33" s="33">
        <v>40</v>
      </c>
      <c r="F33" s="33">
        <v>51</v>
      </c>
      <c r="G33" s="33">
        <v>11</v>
      </c>
      <c r="H33" s="33">
        <v>14</v>
      </c>
      <c r="I33" s="33">
        <v>23</v>
      </c>
      <c r="J33" s="33">
        <v>19</v>
      </c>
      <c r="K33" s="33">
        <v>8</v>
      </c>
      <c r="L33" s="33">
        <v>11</v>
      </c>
      <c r="M33" s="33">
        <v>6</v>
      </c>
      <c r="N33" s="33">
        <v>17</v>
      </c>
      <c r="O33" s="33">
        <v>32</v>
      </c>
      <c r="P33" s="33">
        <v>17</v>
      </c>
      <c r="Q33" s="33">
        <v>26</v>
      </c>
      <c r="R33" s="80">
        <f>SUM(H33:K33)</f>
        <v>64</v>
      </c>
      <c r="S33" s="57">
        <f>SUM(G33:L33)</f>
        <v>86</v>
      </c>
      <c r="T33" s="111">
        <f>(G32*G$6)+(H32*H$6)+(I32*I$6)</f>
        <v>48</v>
      </c>
      <c r="U33" s="111">
        <f>(J32*J$6)+(K32*K$6)+(L32*L$6)</f>
        <v>38</v>
      </c>
    </row>
    <row r="34" spans="1:21" ht="9" customHeight="1" x14ac:dyDescent="0.25">
      <c r="A34" s="29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7"/>
      <c r="P34" s="37"/>
      <c r="Q34" s="37"/>
      <c r="R34" s="77"/>
      <c r="S34" s="35"/>
      <c r="T34" s="111"/>
      <c r="U34" s="109"/>
    </row>
    <row r="35" spans="1:21" x14ac:dyDescent="0.25">
      <c r="A35" s="148" t="s">
        <v>31</v>
      </c>
      <c r="B35" s="30">
        <f t="shared" ref="B35:S35" si="12">B36/B$6</f>
        <v>3.2854209445585217E-2</v>
      </c>
      <c r="C35" s="40">
        <f t="shared" si="12"/>
        <v>2.7617212588310854E-2</v>
      </c>
      <c r="D35" s="40">
        <f t="shared" si="12"/>
        <v>5.1150895140664961E-2</v>
      </c>
      <c r="E35" s="40">
        <f t="shared" si="12"/>
        <v>2.1505376344086023E-2</v>
      </c>
      <c r="F35" s="40">
        <f t="shared" si="12"/>
        <v>4.2239685658153239E-2</v>
      </c>
      <c r="G35" s="40">
        <f t="shared" si="12"/>
        <v>0.1111111111111111</v>
      </c>
      <c r="H35" s="40">
        <f t="shared" si="12"/>
        <v>5.5084745762711863E-2</v>
      </c>
      <c r="I35" s="40">
        <f t="shared" si="12"/>
        <v>4.8022598870056499E-2</v>
      </c>
      <c r="J35" s="40">
        <f t="shared" si="12"/>
        <v>1.7142857142857144E-2</v>
      </c>
      <c r="K35" s="40">
        <f t="shared" si="12"/>
        <v>2.0689655172413793E-2</v>
      </c>
      <c r="L35" s="40">
        <f t="shared" si="12"/>
        <v>1.8808777429467086E-2</v>
      </c>
      <c r="M35" s="40">
        <f t="shared" si="12"/>
        <v>1.3651877133105802E-2</v>
      </c>
      <c r="N35" s="40">
        <f t="shared" si="12"/>
        <v>3.2911392405063293E-2</v>
      </c>
      <c r="O35" s="40">
        <f t="shared" si="12"/>
        <v>2.194787379972565E-2</v>
      </c>
      <c r="P35" s="40">
        <f t="shared" si="12"/>
        <v>0.04</v>
      </c>
      <c r="Q35" s="40">
        <f t="shared" si="12"/>
        <v>4.2316258351893093E-2</v>
      </c>
      <c r="R35" s="79">
        <f t="shared" si="12"/>
        <v>3.4146341463414637E-2</v>
      </c>
      <c r="S35" s="38">
        <f t="shared" si="12"/>
        <v>3.6210018105009054E-2</v>
      </c>
      <c r="T35" s="110">
        <f>T36/T$6</f>
        <v>6.0171919770773637E-2</v>
      </c>
      <c r="U35" s="110">
        <f>U36/U$6</f>
        <v>1.8769551616266946E-2</v>
      </c>
    </row>
    <row r="36" spans="1:21" x14ac:dyDescent="0.25">
      <c r="A36" s="148"/>
      <c r="B36" s="32">
        <v>64</v>
      </c>
      <c r="C36" s="33">
        <v>43</v>
      </c>
      <c r="D36" s="33">
        <v>20</v>
      </c>
      <c r="E36" s="33">
        <v>20</v>
      </c>
      <c r="F36" s="33">
        <v>43</v>
      </c>
      <c r="G36" s="33">
        <v>12</v>
      </c>
      <c r="H36" s="33">
        <v>13</v>
      </c>
      <c r="I36" s="33">
        <v>17</v>
      </c>
      <c r="J36" s="33">
        <v>6</v>
      </c>
      <c r="K36" s="33">
        <v>6</v>
      </c>
      <c r="L36" s="33">
        <v>6</v>
      </c>
      <c r="M36" s="33">
        <v>4</v>
      </c>
      <c r="N36" s="33">
        <v>13</v>
      </c>
      <c r="O36" s="33">
        <v>16</v>
      </c>
      <c r="P36" s="33">
        <v>15</v>
      </c>
      <c r="Q36" s="33">
        <v>19</v>
      </c>
      <c r="R36" s="80">
        <f>SUM(H36:K36)</f>
        <v>42</v>
      </c>
      <c r="S36" s="57">
        <f>SUM(G36:L36)</f>
        <v>60</v>
      </c>
      <c r="T36" s="111">
        <f>(G35*G$6)+(H35*H$6)+(I35*I$6)</f>
        <v>42</v>
      </c>
      <c r="U36" s="111">
        <f>(J35*J$6)+(K35*K$6)+(L35*L$6)</f>
        <v>18</v>
      </c>
    </row>
    <row r="37" spans="1:21" ht="9" customHeight="1" x14ac:dyDescent="0.25">
      <c r="A37" s="29"/>
      <c r="B37" s="3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7"/>
      <c r="O37" s="37"/>
      <c r="P37" s="37"/>
      <c r="Q37" s="37"/>
      <c r="R37" s="77"/>
      <c r="S37" s="35"/>
      <c r="T37" s="111"/>
      <c r="U37" s="109"/>
    </row>
    <row r="38" spans="1:21" x14ac:dyDescent="0.25">
      <c r="A38" s="148" t="s">
        <v>32</v>
      </c>
      <c r="B38" s="30">
        <f t="shared" ref="B38:S38" si="13">B39/B$6</f>
        <v>0.14476386036960986</v>
      </c>
      <c r="C38" s="40">
        <f t="shared" si="13"/>
        <v>0.1355170199100835</v>
      </c>
      <c r="D38" s="40">
        <f t="shared" si="13"/>
        <v>0.18414322250639387</v>
      </c>
      <c r="E38" s="40">
        <f t="shared" si="13"/>
        <v>0.16021505376344086</v>
      </c>
      <c r="F38" s="40">
        <f t="shared" si="13"/>
        <v>0.13064833005893908</v>
      </c>
      <c r="G38" s="40">
        <f t="shared" si="13"/>
        <v>0.18518518518518517</v>
      </c>
      <c r="H38" s="40">
        <f t="shared" si="13"/>
        <v>0.26694915254237289</v>
      </c>
      <c r="I38" s="40">
        <f t="shared" si="13"/>
        <v>0.20621468926553671</v>
      </c>
      <c r="J38" s="40">
        <f t="shared" si="13"/>
        <v>0.16857142857142857</v>
      </c>
      <c r="K38" s="40">
        <f t="shared" si="13"/>
        <v>0.13793103448275862</v>
      </c>
      <c r="L38" s="40">
        <f t="shared" si="13"/>
        <v>3.7617554858934171E-2</v>
      </c>
      <c r="M38" s="40">
        <f t="shared" si="13"/>
        <v>5.1194539249146756E-2</v>
      </c>
      <c r="N38" s="40">
        <f t="shared" si="13"/>
        <v>0.1569620253164557</v>
      </c>
      <c r="O38" s="40">
        <f t="shared" si="13"/>
        <v>9.4650205761316872E-2</v>
      </c>
      <c r="P38" s="40">
        <f t="shared" si="13"/>
        <v>0.17866666666666667</v>
      </c>
      <c r="Q38" s="40">
        <f t="shared" si="13"/>
        <v>0.18708240534521159</v>
      </c>
      <c r="R38" s="79">
        <f t="shared" si="13"/>
        <v>0.1910569105691057</v>
      </c>
      <c r="S38" s="38">
        <f t="shared" si="13"/>
        <v>0.16113458056729027</v>
      </c>
      <c r="T38" s="110">
        <f>T39/T$6</f>
        <v>0.22349570200573066</v>
      </c>
      <c r="U38" s="110">
        <f>U39/U$6</f>
        <v>0.11574556830031282</v>
      </c>
    </row>
    <row r="39" spans="1:21" x14ac:dyDescent="0.25">
      <c r="A39" s="148"/>
      <c r="B39" s="32">
        <v>282</v>
      </c>
      <c r="C39" s="33">
        <v>211</v>
      </c>
      <c r="D39" s="33">
        <v>72</v>
      </c>
      <c r="E39" s="33">
        <v>149</v>
      </c>
      <c r="F39" s="33">
        <v>133</v>
      </c>
      <c r="G39" s="33">
        <v>20</v>
      </c>
      <c r="H39" s="33">
        <v>63</v>
      </c>
      <c r="I39" s="33">
        <v>73</v>
      </c>
      <c r="J39" s="33">
        <v>59</v>
      </c>
      <c r="K39" s="33">
        <v>40</v>
      </c>
      <c r="L39" s="33">
        <v>12</v>
      </c>
      <c r="M39" s="33">
        <v>15</v>
      </c>
      <c r="N39" s="33">
        <v>62</v>
      </c>
      <c r="O39" s="33">
        <v>69</v>
      </c>
      <c r="P39" s="33">
        <v>67</v>
      </c>
      <c r="Q39" s="33">
        <v>84</v>
      </c>
      <c r="R39" s="80">
        <f>SUM(H39:K39)</f>
        <v>235</v>
      </c>
      <c r="S39" s="57">
        <f>SUM(G39:L39)</f>
        <v>267</v>
      </c>
      <c r="T39" s="111">
        <f>(G38*G$6)+(H38*H$6)+(I38*I$6)</f>
        <v>156</v>
      </c>
      <c r="U39" s="111">
        <f>(J38*J$6)+(K38*K$6)+(L38*L$6)</f>
        <v>111</v>
      </c>
    </row>
    <row r="40" spans="1:21" ht="9" customHeight="1" x14ac:dyDescent="0.25">
      <c r="A40" s="29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7"/>
      <c r="P40" s="37"/>
      <c r="Q40" s="37"/>
      <c r="R40" s="77"/>
      <c r="S40" s="35"/>
      <c r="T40" s="111"/>
      <c r="U40" s="109"/>
    </row>
    <row r="41" spans="1:21" x14ac:dyDescent="0.25">
      <c r="A41" s="149" t="s">
        <v>33</v>
      </c>
      <c r="B41" s="31">
        <f t="shared" ref="B41:S41" si="14">B42/B$6</f>
        <v>0.14168377823408623</v>
      </c>
      <c r="C41" s="64">
        <f t="shared" si="14"/>
        <v>0.15093127809890816</v>
      </c>
      <c r="D41" s="64">
        <f t="shared" si="14"/>
        <v>0.10485933503836317</v>
      </c>
      <c r="E41" s="64">
        <f t="shared" si="14"/>
        <v>0.20322580645161289</v>
      </c>
      <c r="F41" s="64">
        <f t="shared" si="14"/>
        <v>8.5461689587426323E-2</v>
      </c>
      <c r="G41" s="64">
        <f t="shared" si="14"/>
        <v>5.5555555555555552E-2</v>
      </c>
      <c r="H41" s="64">
        <f t="shared" si="14"/>
        <v>0.17372881355932204</v>
      </c>
      <c r="I41" s="64">
        <f t="shared" si="14"/>
        <v>0.16384180790960451</v>
      </c>
      <c r="J41" s="64">
        <f t="shared" si="14"/>
        <v>0.21714285714285714</v>
      </c>
      <c r="K41" s="64">
        <f t="shared" si="14"/>
        <v>0.22413793103448276</v>
      </c>
      <c r="L41" s="64">
        <f t="shared" si="14"/>
        <v>6.5830721003134793E-2</v>
      </c>
      <c r="M41" s="64">
        <f t="shared" si="14"/>
        <v>3.0716723549488054E-2</v>
      </c>
      <c r="N41" s="64">
        <f t="shared" si="14"/>
        <v>0.13670886075949368</v>
      </c>
      <c r="O41" s="64">
        <f t="shared" si="14"/>
        <v>0.12208504801097393</v>
      </c>
      <c r="P41" s="64">
        <f t="shared" si="14"/>
        <v>0.19733333333333333</v>
      </c>
      <c r="Q41" s="64">
        <f t="shared" si="14"/>
        <v>0.13140311804008908</v>
      </c>
      <c r="R41" s="79">
        <f t="shared" si="14"/>
        <v>0.1951219512195122</v>
      </c>
      <c r="S41" s="38">
        <f t="shared" si="14"/>
        <v>0.16113458056729027</v>
      </c>
      <c r="T41" s="110">
        <f>T42/T$6</f>
        <v>0.1504297994269341</v>
      </c>
      <c r="U41" s="110">
        <f>U42/U$6</f>
        <v>0.16892596454640249</v>
      </c>
    </row>
    <row r="42" spans="1:21" x14ac:dyDescent="0.25">
      <c r="A42" s="150"/>
      <c r="B42" s="41">
        <v>276</v>
      </c>
      <c r="C42" s="42">
        <v>235</v>
      </c>
      <c r="D42" s="42">
        <v>41</v>
      </c>
      <c r="E42" s="42">
        <v>189</v>
      </c>
      <c r="F42" s="42">
        <v>87</v>
      </c>
      <c r="G42" s="42">
        <v>6</v>
      </c>
      <c r="H42" s="42">
        <v>41</v>
      </c>
      <c r="I42" s="42">
        <v>58</v>
      </c>
      <c r="J42" s="42">
        <v>76</v>
      </c>
      <c r="K42" s="42">
        <v>65</v>
      </c>
      <c r="L42" s="42">
        <v>21</v>
      </c>
      <c r="M42" s="42">
        <v>9</v>
      </c>
      <c r="N42" s="42">
        <v>54</v>
      </c>
      <c r="O42" s="42">
        <v>89</v>
      </c>
      <c r="P42" s="42">
        <v>74</v>
      </c>
      <c r="Q42" s="42">
        <v>59</v>
      </c>
      <c r="R42" s="81">
        <f>SUM(H42:K42)</f>
        <v>240</v>
      </c>
      <c r="S42" s="57">
        <f>SUM(G42:L42)</f>
        <v>267</v>
      </c>
      <c r="T42" s="112">
        <f>(G41*G$6)+(H41*H$6)+(I41*I$6)</f>
        <v>105</v>
      </c>
      <c r="U42" s="112">
        <f>(J41*J$6)+(K41*K$6)+(L41*L$6)</f>
        <v>162</v>
      </c>
    </row>
    <row r="43" spans="1:21" ht="9" customHeight="1" x14ac:dyDescent="0.25">
      <c r="A43" s="14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0"/>
      <c r="O43" s="60"/>
      <c r="P43" s="60"/>
      <c r="Q43" s="60"/>
      <c r="R43" s="77"/>
      <c r="S43" s="70"/>
      <c r="T43" s="109"/>
      <c r="U43" s="109"/>
    </row>
    <row r="44" spans="1:21" x14ac:dyDescent="0.25">
      <c r="A44" s="14" t="s">
        <v>34</v>
      </c>
      <c r="B44" s="39">
        <f>B30+B18+B9</f>
        <v>1948</v>
      </c>
      <c r="C44" s="39">
        <f t="shared" ref="C44:S44" si="15">C9+C18+C30</f>
        <v>1557</v>
      </c>
      <c r="D44" s="39">
        <f t="shared" si="15"/>
        <v>392</v>
      </c>
      <c r="E44" s="39">
        <f t="shared" si="15"/>
        <v>929</v>
      </c>
      <c r="F44" s="39">
        <f t="shared" si="15"/>
        <v>1018</v>
      </c>
      <c r="G44" s="39">
        <f t="shared" si="15"/>
        <v>108</v>
      </c>
      <c r="H44" s="39">
        <f t="shared" si="15"/>
        <v>237</v>
      </c>
      <c r="I44" s="39">
        <f t="shared" si="15"/>
        <v>355</v>
      </c>
      <c r="J44" s="39">
        <f t="shared" si="15"/>
        <v>350</v>
      </c>
      <c r="K44" s="39">
        <f t="shared" si="15"/>
        <v>289</v>
      </c>
      <c r="L44" s="39">
        <f t="shared" si="15"/>
        <v>318</v>
      </c>
      <c r="M44" s="39">
        <f t="shared" si="15"/>
        <v>292</v>
      </c>
      <c r="N44" s="39">
        <f t="shared" si="15"/>
        <v>393</v>
      </c>
      <c r="O44" s="39">
        <f t="shared" si="15"/>
        <v>728</v>
      </c>
      <c r="P44" s="39">
        <f t="shared" si="15"/>
        <v>375</v>
      </c>
      <c r="Q44" s="39">
        <f t="shared" si="15"/>
        <v>447</v>
      </c>
      <c r="R44" s="80">
        <f t="shared" si="15"/>
        <v>1231</v>
      </c>
      <c r="S44" s="57">
        <f t="shared" si="15"/>
        <v>1657</v>
      </c>
      <c r="T44" s="111">
        <f>T30+T18+T9</f>
        <v>700</v>
      </c>
      <c r="U44" s="111">
        <f>U30+U18+U9</f>
        <v>957</v>
      </c>
    </row>
    <row r="45" spans="1:21" x14ac:dyDescent="0.25">
      <c r="A45" s="3"/>
      <c r="B45" s="72">
        <f>(B9+B18+B30)/B6</f>
        <v>1</v>
      </c>
      <c r="C45" s="72">
        <f t="shared" ref="C45:R45" si="16">(C9+C18+C30)/C6</f>
        <v>1</v>
      </c>
      <c r="D45" s="72">
        <f t="shared" si="16"/>
        <v>1.0025575447570332</v>
      </c>
      <c r="E45" s="72">
        <f t="shared" si="16"/>
        <v>0.99892473118279568</v>
      </c>
      <c r="F45" s="72">
        <f t="shared" si="16"/>
        <v>1</v>
      </c>
      <c r="G45" s="72">
        <f t="shared" si="16"/>
        <v>1</v>
      </c>
      <c r="H45" s="72">
        <f t="shared" si="16"/>
        <v>1.0042372881355932</v>
      </c>
      <c r="I45" s="72">
        <f t="shared" si="16"/>
        <v>1.0028248587570621</v>
      </c>
      <c r="J45" s="72">
        <f t="shared" si="16"/>
        <v>1</v>
      </c>
      <c r="K45" s="72">
        <f t="shared" si="16"/>
        <v>0.99655172413793103</v>
      </c>
      <c r="L45" s="67">
        <f t="shared" si="16"/>
        <v>0.99686520376175547</v>
      </c>
      <c r="M45" s="72">
        <f t="shared" si="16"/>
        <v>0.9965870307167235</v>
      </c>
      <c r="N45" s="72">
        <f t="shared" si="16"/>
        <v>0.99493670886075947</v>
      </c>
      <c r="O45" s="72">
        <f t="shared" si="16"/>
        <v>0.99862825788751719</v>
      </c>
      <c r="P45" s="72">
        <f t="shared" si="16"/>
        <v>1</v>
      </c>
      <c r="Q45" s="72">
        <f t="shared" si="16"/>
        <v>0.99554565701559017</v>
      </c>
      <c r="R45" s="83">
        <f t="shared" si="16"/>
        <v>1.0008130081300812</v>
      </c>
      <c r="S45" s="73">
        <f>(S9+S18+S30)/S6</f>
        <v>1</v>
      </c>
      <c r="T45" s="113">
        <f>T8+T17+T29</f>
        <v>1.002865329512894</v>
      </c>
      <c r="U45" s="113">
        <f>U8+U17+U29</f>
        <v>0.99791449426485923</v>
      </c>
    </row>
    <row r="46" spans="1:21" ht="12.75" customHeight="1" x14ac:dyDescent="0.25">
      <c r="A46" s="66" t="s">
        <v>38</v>
      </c>
    </row>
  </sheetData>
  <mergeCells count="16">
    <mergeCell ref="O4:O5"/>
    <mergeCell ref="P4:P5"/>
    <mergeCell ref="Q4:Q5"/>
    <mergeCell ref="A11:A12"/>
    <mergeCell ref="C4:D4"/>
    <mergeCell ref="E4:F4"/>
    <mergeCell ref="G4:M4"/>
    <mergeCell ref="N4:N5"/>
    <mergeCell ref="A32:A33"/>
    <mergeCell ref="A35:A36"/>
    <mergeCell ref="A38:A39"/>
    <mergeCell ref="A41:A42"/>
    <mergeCell ref="A14:A15"/>
    <mergeCell ref="A20:A21"/>
    <mergeCell ref="A23:A24"/>
    <mergeCell ref="A26:A27"/>
  </mergeCells>
  <phoneticPr fontId="0" type="noConversion"/>
  <printOptions verticalCentered="1"/>
  <pageMargins left="0.39370078740157483" right="0.39370078740157483" top="0.31496062992125984" bottom="0.39370078740157483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7" workbookViewId="0">
      <selection activeCell="T32" sqref="T32"/>
    </sheetView>
  </sheetViews>
  <sheetFormatPr baseColWidth="10" defaultRowHeight="13.2" x14ac:dyDescent="0.25"/>
  <cols>
    <col min="1" max="1" width="31.109375" customWidth="1"/>
    <col min="2" max="4" width="8.33203125" customWidth="1"/>
    <col min="5" max="5" width="10" bestFit="1" customWidth="1"/>
    <col min="6" max="19" width="8.33203125" customWidth="1"/>
  </cols>
  <sheetData>
    <row r="1" spans="1:21" x14ac:dyDescent="0.25">
      <c r="A1" t="s">
        <v>41</v>
      </c>
      <c r="N1" s="85" t="s">
        <v>43</v>
      </c>
    </row>
    <row r="2" spans="1:21" x14ac:dyDescent="0.25">
      <c r="A2" s="1" t="s">
        <v>1</v>
      </c>
    </row>
    <row r="3" spans="1:21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1" x14ac:dyDescent="0.25">
      <c r="A4" s="4" t="s">
        <v>3</v>
      </c>
      <c r="B4" s="5" t="s">
        <v>4</v>
      </c>
      <c r="C4" s="153" t="s">
        <v>5</v>
      </c>
      <c r="D4" s="153"/>
      <c r="E4" s="153" t="s">
        <v>6</v>
      </c>
      <c r="F4" s="153"/>
      <c r="G4" s="153" t="s">
        <v>4</v>
      </c>
      <c r="H4" s="153"/>
      <c r="I4" s="153"/>
      <c r="J4" s="153"/>
      <c r="K4" s="153"/>
      <c r="L4" s="153"/>
      <c r="M4" s="153"/>
      <c r="N4" s="151" t="s">
        <v>7</v>
      </c>
      <c r="O4" s="151" t="s">
        <v>8</v>
      </c>
      <c r="P4" s="151" t="s">
        <v>9</v>
      </c>
      <c r="Q4" s="151" t="s">
        <v>10</v>
      </c>
      <c r="R4" s="74" t="s">
        <v>4</v>
      </c>
      <c r="S4" s="6" t="s">
        <v>4</v>
      </c>
      <c r="T4" s="114" t="s">
        <v>4</v>
      </c>
      <c r="U4" s="114" t="s">
        <v>4</v>
      </c>
    </row>
    <row r="5" spans="1:21" x14ac:dyDescent="0.25">
      <c r="A5" s="7" t="s">
        <v>11</v>
      </c>
      <c r="B5" s="8" t="s">
        <v>45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152"/>
      <c r="O5" s="152"/>
      <c r="P5" s="152"/>
      <c r="Q5" s="152"/>
      <c r="R5" s="75" t="s">
        <v>39</v>
      </c>
      <c r="S5" s="9" t="s">
        <v>12</v>
      </c>
      <c r="T5" s="115" t="s">
        <v>61</v>
      </c>
      <c r="U5" s="115" t="s">
        <v>62</v>
      </c>
    </row>
    <row r="6" spans="1:21" x14ac:dyDescent="0.25">
      <c r="A6" s="11" t="s">
        <v>24</v>
      </c>
      <c r="B6" s="12">
        <v>1982</v>
      </c>
      <c r="C6" s="3">
        <v>1584</v>
      </c>
      <c r="D6" s="3">
        <v>398</v>
      </c>
      <c r="E6" s="3">
        <v>948</v>
      </c>
      <c r="F6" s="3">
        <v>1034</v>
      </c>
      <c r="G6" s="3">
        <v>123</v>
      </c>
      <c r="H6" s="3">
        <v>245</v>
      </c>
      <c r="I6" s="3">
        <v>322</v>
      </c>
      <c r="J6" s="3">
        <v>368</v>
      </c>
      <c r="K6" s="3">
        <v>293</v>
      </c>
      <c r="L6" s="3">
        <v>326</v>
      </c>
      <c r="M6" s="3">
        <v>304</v>
      </c>
      <c r="N6" s="3">
        <v>407</v>
      </c>
      <c r="O6" s="3">
        <v>750</v>
      </c>
      <c r="P6" s="3">
        <v>367</v>
      </c>
      <c r="Q6" s="3">
        <v>457</v>
      </c>
      <c r="R6" s="76">
        <f>SUM(H6:K6)</f>
        <v>1228</v>
      </c>
      <c r="S6" s="13">
        <f>SUM(G6:L6)</f>
        <v>1677</v>
      </c>
      <c r="T6" s="108">
        <f>SUM(G6:I6)</f>
        <v>690</v>
      </c>
      <c r="U6" s="108">
        <f>SUM(J6:L6)</f>
        <v>987</v>
      </c>
    </row>
    <row r="7" spans="1:21" ht="9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77"/>
      <c r="S7" s="16"/>
      <c r="T7" s="109"/>
      <c r="U7" s="109"/>
    </row>
    <row r="8" spans="1:21" x14ac:dyDescent="0.25">
      <c r="A8" s="18" t="s">
        <v>25</v>
      </c>
      <c r="B8" s="19">
        <f>B9/B$6</f>
        <v>0.38748738647830472</v>
      </c>
      <c r="C8" s="21">
        <f t="shared" ref="C8:S8" si="0">C9/C6</f>
        <v>0.3888888888888889</v>
      </c>
      <c r="D8" s="21">
        <f t="shared" si="0"/>
        <v>0.38190954773869346</v>
      </c>
      <c r="E8" s="21">
        <f t="shared" si="0"/>
        <v>0.29008438818565402</v>
      </c>
      <c r="F8" s="21">
        <f t="shared" si="0"/>
        <v>0.47678916827852996</v>
      </c>
      <c r="G8" s="21">
        <f t="shared" si="0"/>
        <v>0.49593495934959347</v>
      </c>
      <c r="H8" s="21">
        <f t="shared" si="0"/>
        <v>0.3183673469387755</v>
      </c>
      <c r="I8" s="21">
        <f t="shared" si="0"/>
        <v>0.38509316770186336</v>
      </c>
      <c r="J8" s="21">
        <f t="shared" si="0"/>
        <v>0.32880434782608697</v>
      </c>
      <c r="K8" s="21">
        <f t="shared" si="0"/>
        <v>0.33788395904436858</v>
      </c>
      <c r="L8" s="21">
        <f t="shared" si="0"/>
        <v>0.38650306748466257</v>
      </c>
      <c r="M8" s="21">
        <f t="shared" si="0"/>
        <v>0.51973684210526316</v>
      </c>
      <c r="N8" s="21">
        <f t="shared" si="0"/>
        <v>0.4176904176904177</v>
      </c>
      <c r="O8" s="21">
        <f t="shared" si="0"/>
        <v>0.38666666666666666</v>
      </c>
      <c r="P8" s="21">
        <f t="shared" si="0"/>
        <v>0.36784741144414168</v>
      </c>
      <c r="Q8" s="21">
        <f t="shared" si="0"/>
        <v>0.37855579868708972</v>
      </c>
      <c r="R8" s="78">
        <f t="shared" si="0"/>
        <v>0.34364820846905536</v>
      </c>
      <c r="S8" s="20">
        <f t="shared" si="0"/>
        <v>0.36314847942754919</v>
      </c>
      <c r="T8" s="110">
        <f>T9/T$6</f>
        <v>0.38115942028985506</v>
      </c>
      <c r="U8" s="110">
        <f>U9/U$6</f>
        <v>0.35055724417426543</v>
      </c>
    </row>
    <row r="9" spans="1:21" s="61" customFormat="1" x14ac:dyDescent="0.25">
      <c r="A9" s="56"/>
      <c r="B9" s="24">
        <v>768</v>
      </c>
      <c r="C9" s="32">
        <v>616</v>
      </c>
      <c r="D9" s="32">
        <v>152</v>
      </c>
      <c r="E9" s="32">
        <v>275</v>
      </c>
      <c r="F9" s="32">
        <v>493</v>
      </c>
      <c r="G9" s="32">
        <v>61</v>
      </c>
      <c r="H9" s="32">
        <v>78</v>
      </c>
      <c r="I9" s="32">
        <v>124</v>
      </c>
      <c r="J9" s="32">
        <v>121</v>
      </c>
      <c r="K9" s="32">
        <v>99</v>
      </c>
      <c r="L9" s="32">
        <v>126</v>
      </c>
      <c r="M9" s="32">
        <v>158</v>
      </c>
      <c r="N9" s="32">
        <v>170</v>
      </c>
      <c r="O9" s="32">
        <v>290</v>
      </c>
      <c r="P9" s="32">
        <v>135</v>
      </c>
      <c r="Q9" s="32">
        <v>173</v>
      </c>
      <c r="R9" s="80">
        <f>SUM(H9:K9)</f>
        <v>422</v>
      </c>
      <c r="S9" s="57">
        <f>SUM(G9:L9)</f>
        <v>609</v>
      </c>
      <c r="T9" s="111">
        <f>(G8*G$6)+(H8*H$6)+(I8*I$6)</f>
        <v>263</v>
      </c>
      <c r="U9" s="111">
        <f>(J8*J$6)+(K8*K$6)+(L8*L$6)</f>
        <v>346</v>
      </c>
    </row>
    <row r="10" spans="1:21" ht="9" customHeight="1" x14ac:dyDescent="0.25">
      <c r="A10" s="23"/>
      <c r="B10" s="2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22"/>
      <c r="P10" s="22"/>
      <c r="Q10" s="22"/>
      <c r="R10" s="77"/>
      <c r="S10" s="28"/>
      <c r="T10" s="111"/>
      <c r="U10" s="109"/>
    </row>
    <row r="11" spans="1:21" x14ac:dyDescent="0.25">
      <c r="A11" s="148" t="s">
        <v>26</v>
      </c>
      <c r="B11" s="53">
        <f>B12/B$6</f>
        <v>0.23309788092835521</v>
      </c>
      <c r="C11" s="40">
        <f t="shared" ref="C11:Q11" si="1">C12/C6</f>
        <v>0.23232323232323232</v>
      </c>
      <c r="D11" s="40">
        <f t="shared" si="1"/>
        <v>0.23618090452261306</v>
      </c>
      <c r="E11" s="40">
        <f t="shared" si="1"/>
        <v>0.15400843881856541</v>
      </c>
      <c r="F11" s="40">
        <f t="shared" si="1"/>
        <v>0.30560928433268858</v>
      </c>
      <c r="G11" s="40">
        <f t="shared" si="1"/>
        <v>0.23577235772357724</v>
      </c>
      <c r="H11" s="40">
        <f t="shared" si="1"/>
        <v>0.13877551020408163</v>
      </c>
      <c r="I11" s="40">
        <f t="shared" si="1"/>
        <v>0.21428571428571427</v>
      </c>
      <c r="J11" s="40">
        <f t="shared" si="1"/>
        <v>0.1766304347826087</v>
      </c>
      <c r="K11" s="40">
        <f t="shared" si="1"/>
        <v>0.20819112627986347</v>
      </c>
      <c r="L11" s="40">
        <f t="shared" si="1"/>
        <v>0.25766871165644173</v>
      </c>
      <c r="M11" s="40">
        <f t="shared" si="1"/>
        <v>0.39802631578947367</v>
      </c>
      <c r="N11" s="40">
        <f t="shared" si="1"/>
        <v>0.29975429975429974</v>
      </c>
      <c r="O11" s="40">
        <f t="shared" si="1"/>
        <v>0.23866666666666667</v>
      </c>
      <c r="P11" s="40">
        <f t="shared" si="1"/>
        <v>0.1989100817438692</v>
      </c>
      <c r="Q11" s="40">
        <f t="shared" si="1"/>
        <v>0.1925601750547046</v>
      </c>
      <c r="R11" s="79">
        <f>R12/R$6</f>
        <v>0.18648208469055375</v>
      </c>
      <c r="S11" s="38">
        <f>S12/S$6</f>
        <v>0.2039355992844365</v>
      </c>
      <c r="T11" s="110">
        <f>T12/T$6</f>
        <v>0.19130434782608696</v>
      </c>
      <c r="U11" s="110">
        <f>U12/U$6</f>
        <v>0.21276595744680851</v>
      </c>
    </row>
    <row r="12" spans="1:21" x14ac:dyDescent="0.25">
      <c r="A12" s="148"/>
      <c r="B12" s="32">
        <v>462</v>
      </c>
      <c r="C12" s="33">
        <v>368</v>
      </c>
      <c r="D12" s="33">
        <v>94</v>
      </c>
      <c r="E12" s="33">
        <v>146</v>
      </c>
      <c r="F12" s="33">
        <v>316</v>
      </c>
      <c r="G12" s="33">
        <v>29</v>
      </c>
      <c r="H12" s="33">
        <v>34</v>
      </c>
      <c r="I12" s="33">
        <v>69</v>
      </c>
      <c r="J12" s="33">
        <v>65</v>
      </c>
      <c r="K12" s="33">
        <v>61</v>
      </c>
      <c r="L12" s="33">
        <v>84</v>
      </c>
      <c r="M12" s="33">
        <v>121</v>
      </c>
      <c r="N12" s="33">
        <v>122</v>
      </c>
      <c r="O12" s="33">
        <v>179</v>
      </c>
      <c r="P12" s="33">
        <v>73</v>
      </c>
      <c r="Q12" s="33">
        <v>88</v>
      </c>
      <c r="R12" s="80">
        <f>SUM(H12:K12)</f>
        <v>229</v>
      </c>
      <c r="S12" s="57">
        <f>SUM(G12:L12)</f>
        <v>342</v>
      </c>
      <c r="T12" s="111">
        <f>(G11*G$6)+(H11*H$6)+(I11*I$6)</f>
        <v>132</v>
      </c>
      <c r="U12" s="111">
        <f>(J11*J$6)+(K11*K$6)+(L11*L$6)</f>
        <v>210</v>
      </c>
    </row>
    <row r="13" spans="1:21" ht="9" customHeight="1" x14ac:dyDescent="0.25">
      <c r="A13" s="23"/>
      <c r="B13" s="2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O13" s="22"/>
      <c r="P13" s="22"/>
      <c r="Q13" s="22"/>
      <c r="R13" s="77"/>
      <c r="S13" s="35"/>
      <c r="T13" s="111"/>
      <c r="U13" s="109"/>
    </row>
    <row r="14" spans="1:21" x14ac:dyDescent="0.25">
      <c r="A14" s="149" t="s">
        <v>35</v>
      </c>
      <c r="B14" s="53">
        <f>B15/B$6</f>
        <v>0.15438950554994954</v>
      </c>
      <c r="C14" s="54">
        <f t="shared" ref="C14:S14" si="2">C15/C$6</f>
        <v>0.15656565656565657</v>
      </c>
      <c r="D14" s="54">
        <f t="shared" si="2"/>
        <v>0.14572864321608039</v>
      </c>
      <c r="E14" s="54">
        <f t="shared" si="2"/>
        <v>0.13607594936708861</v>
      </c>
      <c r="F14" s="54">
        <f t="shared" si="2"/>
        <v>0.17117988394584138</v>
      </c>
      <c r="G14" s="54">
        <f t="shared" si="2"/>
        <v>0.26829268292682928</v>
      </c>
      <c r="H14" s="54">
        <f t="shared" si="2"/>
        <v>0.17959183673469387</v>
      </c>
      <c r="I14" s="54">
        <f t="shared" si="2"/>
        <v>0.17080745341614906</v>
      </c>
      <c r="J14" s="54">
        <f t="shared" si="2"/>
        <v>0.15217391304347827</v>
      </c>
      <c r="K14" s="54">
        <f t="shared" si="2"/>
        <v>0.12969283276450511</v>
      </c>
      <c r="L14" s="54">
        <f t="shared" si="2"/>
        <v>0.13190184049079753</v>
      </c>
      <c r="M14" s="54">
        <f t="shared" si="2"/>
        <v>0.12171052631578948</v>
      </c>
      <c r="N14" s="54">
        <f t="shared" si="2"/>
        <v>0.11793611793611794</v>
      </c>
      <c r="O14" s="54">
        <f t="shared" si="2"/>
        <v>0.14799999999999999</v>
      </c>
      <c r="P14" s="54">
        <f t="shared" si="2"/>
        <v>0.16893732970027248</v>
      </c>
      <c r="Q14" s="54">
        <f t="shared" si="2"/>
        <v>0.18599562363238512</v>
      </c>
      <c r="R14" s="79">
        <f t="shared" si="2"/>
        <v>0.15716612377850162</v>
      </c>
      <c r="S14" s="38">
        <f t="shared" si="2"/>
        <v>0.16040548598688134</v>
      </c>
      <c r="T14" s="110">
        <f>T15/T$6</f>
        <v>0.19130434782608696</v>
      </c>
      <c r="U14" s="110">
        <f>U15/U$6</f>
        <v>0.13880445795339413</v>
      </c>
    </row>
    <row r="15" spans="1:21" x14ac:dyDescent="0.25">
      <c r="A15" s="150"/>
      <c r="B15" s="41">
        <v>306</v>
      </c>
      <c r="C15" s="42">
        <v>248</v>
      </c>
      <c r="D15" s="42">
        <v>58</v>
      </c>
      <c r="E15" s="42">
        <v>129</v>
      </c>
      <c r="F15" s="42">
        <v>177</v>
      </c>
      <c r="G15" s="42">
        <v>33</v>
      </c>
      <c r="H15" s="42">
        <v>44</v>
      </c>
      <c r="I15" s="42">
        <v>55</v>
      </c>
      <c r="J15" s="42">
        <v>56</v>
      </c>
      <c r="K15" s="42">
        <v>38</v>
      </c>
      <c r="L15" s="42">
        <v>43</v>
      </c>
      <c r="M15" s="42">
        <v>37</v>
      </c>
      <c r="N15" s="42">
        <v>48</v>
      </c>
      <c r="O15" s="42">
        <v>111</v>
      </c>
      <c r="P15" s="42">
        <v>62</v>
      </c>
      <c r="Q15" s="42">
        <v>85</v>
      </c>
      <c r="R15" s="81">
        <f>SUM(H15:K15)</f>
        <v>193</v>
      </c>
      <c r="S15" s="57">
        <f>SUM(G15:L15)</f>
        <v>269</v>
      </c>
      <c r="T15" s="112">
        <f>(G14*G$6)+(H14*H$6)+(I14*I$6)</f>
        <v>132</v>
      </c>
      <c r="U15" s="112">
        <f>(J14*J$6)+(K14*K$6)+(L14*L$6)</f>
        <v>137</v>
      </c>
    </row>
    <row r="16" spans="1:21" ht="9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7"/>
      <c r="P16" s="17"/>
      <c r="Q16" s="17"/>
      <c r="R16" s="77"/>
      <c r="S16" s="45"/>
      <c r="T16" s="111"/>
      <c r="U16" s="109"/>
    </row>
    <row r="17" spans="1:21" x14ac:dyDescent="0.25">
      <c r="A17" s="47" t="s">
        <v>27</v>
      </c>
      <c r="B17" s="19">
        <f>B18/B$6</f>
        <v>0.26135216952573159</v>
      </c>
      <c r="C17" s="21">
        <f t="shared" ref="C17:S17" si="3">C18/C$6</f>
        <v>0.26073232323232326</v>
      </c>
      <c r="D17" s="21">
        <f t="shared" si="3"/>
        <v>0.26381909547738691</v>
      </c>
      <c r="E17" s="21">
        <f t="shared" si="3"/>
        <v>0.31118143459915609</v>
      </c>
      <c r="F17" s="21">
        <f t="shared" si="3"/>
        <v>0.21470019342359767</v>
      </c>
      <c r="G17" s="21">
        <f t="shared" si="3"/>
        <v>7.3170731707317069E-2</v>
      </c>
      <c r="H17" s="21">
        <f t="shared" si="3"/>
        <v>0.14285714285714285</v>
      </c>
      <c r="I17" s="21">
        <f t="shared" si="3"/>
        <v>0.17080745341614906</v>
      </c>
      <c r="J17" s="21">
        <f t="shared" si="3"/>
        <v>0.23641304347826086</v>
      </c>
      <c r="K17" s="21">
        <f t="shared" si="3"/>
        <v>0.30716723549488056</v>
      </c>
      <c r="L17" s="21">
        <f t="shared" si="3"/>
        <v>0.3834355828220859</v>
      </c>
      <c r="M17" s="21">
        <f t="shared" si="3"/>
        <v>0.38486842105263158</v>
      </c>
      <c r="N17" s="21">
        <f t="shared" si="3"/>
        <v>0.24324324324324326</v>
      </c>
      <c r="O17" s="21">
        <f t="shared" si="3"/>
        <v>0.32</v>
      </c>
      <c r="P17" s="21">
        <f t="shared" si="3"/>
        <v>0.23978201634877383</v>
      </c>
      <c r="Q17" s="21">
        <f t="shared" si="3"/>
        <v>0.19693654266958424</v>
      </c>
      <c r="R17" s="82">
        <f t="shared" si="3"/>
        <v>0.21742671009771988</v>
      </c>
      <c r="S17" s="49">
        <f t="shared" si="3"/>
        <v>0.2391174716756112</v>
      </c>
      <c r="T17" s="110">
        <f>T18/T$6</f>
        <v>0.14347826086956522</v>
      </c>
      <c r="U17" s="110">
        <f>U18/U$6</f>
        <v>0.30597771023302939</v>
      </c>
    </row>
    <row r="18" spans="1:21" s="61" customFormat="1" x14ac:dyDescent="0.25">
      <c r="A18" s="56"/>
      <c r="B18" s="32">
        <v>518</v>
      </c>
      <c r="C18" s="32">
        <v>413</v>
      </c>
      <c r="D18" s="32">
        <v>105</v>
      </c>
      <c r="E18" s="32">
        <v>295</v>
      </c>
      <c r="F18" s="32">
        <v>222</v>
      </c>
      <c r="G18" s="32">
        <v>9</v>
      </c>
      <c r="H18" s="32">
        <v>35</v>
      </c>
      <c r="I18" s="32">
        <v>55</v>
      </c>
      <c r="J18" s="32">
        <v>87</v>
      </c>
      <c r="K18" s="32">
        <v>90</v>
      </c>
      <c r="L18" s="32">
        <v>125</v>
      </c>
      <c r="M18" s="32">
        <v>117</v>
      </c>
      <c r="N18" s="32">
        <v>99</v>
      </c>
      <c r="O18" s="32">
        <v>240</v>
      </c>
      <c r="P18" s="32">
        <v>88</v>
      </c>
      <c r="Q18" s="32">
        <v>90</v>
      </c>
      <c r="R18" s="80">
        <f>SUM(H18:K18)</f>
        <v>267</v>
      </c>
      <c r="S18" s="57">
        <f>SUM(G18:L18)</f>
        <v>401</v>
      </c>
      <c r="T18" s="111">
        <f>(G17*G$6)+(H17*H$6)+(I17*I$6)</f>
        <v>99</v>
      </c>
      <c r="U18" s="111">
        <f>(J17*J$6)+(K17*K$6)+(L17*L$6)</f>
        <v>302</v>
      </c>
    </row>
    <row r="19" spans="1:21" ht="9" customHeight="1" x14ac:dyDescent="0.25">
      <c r="A19" s="23"/>
      <c r="B19" s="2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2"/>
      <c r="O19" s="22"/>
      <c r="P19" s="22"/>
      <c r="Q19" s="22"/>
      <c r="R19" s="77"/>
      <c r="S19" s="35"/>
      <c r="T19" s="111"/>
      <c r="U19" s="109"/>
    </row>
    <row r="20" spans="1:21" x14ac:dyDescent="0.25">
      <c r="A20" s="148" t="s">
        <v>28</v>
      </c>
      <c r="B20" s="53">
        <f>B21/B$6</f>
        <v>9.9394550958627648E-2</v>
      </c>
      <c r="C20" s="54">
        <f t="shared" ref="C20:S20" si="4">C21/C$6</f>
        <v>9.9747474747474751E-2</v>
      </c>
      <c r="D20" s="54">
        <f t="shared" si="4"/>
        <v>9.7989949748743713E-2</v>
      </c>
      <c r="E20" s="54">
        <f t="shared" si="4"/>
        <v>0.10337552742616034</v>
      </c>
      <c r="F20" s="54">
        <f t="shared" si="4"/>
        <v>9.4777562862669251E-2</v>
      </c>
      <c r="G20" s="54">
        <f t="shared" si="4"/>
        <v>4.065040650406504E-2</v>
      </c>
      <c r="H20" s="54">
        <f t="shared" si="4"/>
        <v>4.8979591836734691E-2</v>
      </c>
      <c r="I20" s="54">
        <f t="shared" si="4"/>
        <v>6.5217391304347824E-2</v>
      </c>
      <c r="J20" s="54">
        <f t="shared" si="4"/>
        <v>9.5108695652173919E-2</v>
      </c>
      <c r="K20" s="54">
        <f t="shared" si="4"/>
        <v>8.8737201365187715E-2</v>
      </c>
      <c r="L20" s="54">
        <f t="shared" si="4"/>
        <v>0.16871165644171779</v>
      </c>
      <c r="M20" s="54">
        <f t="shared" si="4"/>
        <v>0.14144736842105263</v>
      </c>
      <c r="N20" s="54">
        <f t="shared" si="4"/>
        <v>0.12039312039312039</v>
      </c>
      <c r="O20" s="54">
        <f t="shared" si="4"/>
        <v>0.11333333333333333</v>
      </c>
      <c r="P20" s="54">
        <f t="shared" si="4"/>
        <v>7.0844686648501368E-2</v>
      </c>
      <c r="Q20" s="54">
        <f t="shared" si="4"/>
        <v>7.8774617067833702E-2</v>
      </c>
      <c r="R20" s="79">
        <f t="shared" si="4"/>
        <v>7.6547231270358312E-2</v>
      </c>
      <c r="S20" s="38">
        <f t="shared" si="4"/>
        <v>9.1830649970184849E-2</v>
      </c>
      <c r="T20" s="110">
        <f>T21/T$6</f>
        <v>5.5072463768115941E-2</v>
      </c>
      <c r="U20" s="110">
        <f>U21/U$6</f>
        <v>0.11752786220871327</v>
      </c>
    </row>
    <row r="21" spans="1:21" x14ac:dyDescent="0.25">
      <c r="A21" s="148"/>
      <c r="B21" s="32">
        <v>197</v>
      </c>
      <c r="C21" s="33">
        <v>158</v>
      </c>
      <c r="D21" s="33">
        <v>39</v>
      </c>
      <c r="E21" s="33">
        <v>98</v>
      </c>
      <c r="F21" s="33">
        <v>98</v>
      </c>
      <c r="G21" s="33">
        <v>5</v>
      </c>
      <c r="H21" s="33">
        <v>12</v>
      </c>
      <c r="I21" s="33">
        <v>21</v>
      </c>
      <c r="J21" s="33">
        <v>35</v>
      </c>
      <c r="K21" s="33">
        <v>26</v>
      </c>
      <c r="L21" s="33">
        <v>55</v>
      </c>
      <c r="M21" s="33">
        <v>43</v>
      </c>
      <c r="N21" s="33">
        <v>49</v>
      </c>
      <c r="O21" s="33">
        <v>85</v>
      </c>
      <c r="P21" s="33">
        <v>26</v>
      </c>
      <c r="Q21" s="33">
        <v>36</v>
      </c>
      <c r="R21" s="80">
        <f>SUM(H21:K21)</f>
        <v>94</v>
      </c>
      <c r="S21" s="57">
        <f>SUM(G21:L21)</f>
        <v>154</v>
      </c>
      <c r="T21" s="111">
        <f>(G20*G$6)+(H20*H$6)+(I20*I$6)</f>
        <v>38</v>
      </c>
      <c r="U21" s="111">
        <f>(J20*J$6)+(K20*K$6)+(L20*L$6)</f>
        <v>116</v>
      </c>
    </row>
    <row r="22" spans="1:21" ht="9" customHeight="1" x14ac:dyDescent="0.25">
      <c r="A22" s="23"/>
      <c r="B22" s="2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O22" s="22"/>
      <c r="P22" s="22"/>
      <c r="Q22" s="22"/>
      <c r="R22" s="77"/>
      <c r="S22" s="25"/>
      <c r="T22" s="111"/>
      <c r="U22" s="109"/>
    </row>
    <row r="23" spans="1:21" x14ac:dyDescent="0.25">
      <c r="A23" s="148" t="s">
        <v>37</v>
      </c>
      <c r="B23" s="53">
        <f>B24/B$6</f>
        <v>2.6236125126135216E-2</v>
      </c>
      <c r="C23" s="54">
        <f t="shared" ref="C23:S23" si="5">C24/C$6</f>
        <v>2.2727272727272728E-2</v>
      </c>
      <c r="D23" s="54">
        <f t="shared" si="5"/>
        <v>3.7688442211055273E-2</v>
      </c>
      <c r="E23" s="54">
        <f t="shared" si="5"/>
        <v>2.0042194092827006E-2</v>
      </c>
      <c r="F23" s="54">
        <f t="shared" si="5"/>
        <v>3.1914893617021274E-2</v>
      </c>
      <c r="G23" s="54">
        <f t="shared" si="5"/>
        <v>1.6260162601626018E-2</v>
      </c>
      <c r="H23" s="54">
        <f t="shared" si="5"/>
        <v>1.2244897959183673E-2</v>
      </c>
      <c r="I23" s="54">
        <f t="shared" si="5"/>
        <v>1.8633540372670808E-2</v>
      </c>
      <c r="J23" s="54">
        <f t="shared" si="5"/>
        <v>2.9891304347826088E-2</v>
      </c>
      <c r="K23" s="54">
        <f t="shared" si="5"/>
        <v>2.0477815699658702E-2</v>
      </c>
      <c r="L23" s="54">
        <f t="shared" si="5"/>
        <v>3.9877300613496931E-2</v>
      </c>
      <c r="M23" s="54">
        <f t="shared" si="5"/>
        <v>3.2894736842105261E-2</v>
      </c>
      <c r="N23" s="54">
        <f t="shared" si="5"/>
        <v>2.9484029484029485E-2</v>
      </c>
      <c r="O23" s="54">
        <f t="shared" si="5"/>
        <v>2.6666666666666668E-2</v>
      </c>
      <c r="P23" s="54">
        <f t="shared" si="5"/>
        <v>2.1798365122615803E-2</v>
      </c>
      <c r="Q23" s="54">
        <f t="shared" si="5"/>
        <v>2.6258205689277898E-2</v>
      </c>
      <c r="R23" s="79">
        <f t="shared" si="5"/>
        <v>2.1172638436482084E-2</v>
      </c>
      <c r="S23" s="38">
        <f t="shared" si="5"/>
        <v>2.4448419797257006E-2</v>
      </c>
      <c r="T23" s="110">
        <f>T24/T$6</f>
        <v>1.5942028985507246E-2</v>
      </c>
      <c r="U23" s="110">
        <f>U24/U$6</f>
        <v>3.0395136778115502E-2</v>
      </c>
    </row>
    <row r="24" spans="1:21" ht="27" customHeight="1" x14ac:dyDescent="0.25">
      <c r="A24" s="148"/>
      <c r="B24" s="51">
        <v>52</v>
      </c>
      <c r="C24" s="52">
        <v>36</v>
      </c>
      <c r="D24" s="52">
        <v>15</v>
      </c>
      <c r="E24" s="52">
        <v>19</v>
      </c>
      <c r="F24" s="52">
        <v>33</v>
      </c>
      <c r="G24" s="52">
        <v>2</v>
      </c>
      <c r="H24" s="52">
        <v>3</v>
      </c>
      <c r="I24" s="52">
        <v>6</v>
      </c>
      <c r="J24" s="52">
        <v>11</v>
      </c>
      <c r="K24" s="52">
        <v>6</v>
      </c>
      <c r="L24" s="52">
        <v>13</v>
      </c>
      <c r="M24" s="52">
        <v>10</v>
      </c>
      <c r="N24" s="52">
        <v>12</v>
      </c>
      <c r="O24" s="52">
        <v>20</v>
      </c>
      <c r="P24" s="52">
        <v>8</v>
      </c>
      <c r="Q24" s="52">
        <v>12</v>
      </c>
      <c r="R24" s="86">
        <f>SUM(H24:K24)</f>
        <v>26</v>
      </c>
      <c r="S24" s="58">
        <f>SUM(G24:L24)</f>
        <v>41</v>
      </c>
      <c r="T24" s="116">
        <f>(G23*G$6)+(H23*H$6)+(I23*I$6)</f>
        <v>11</v>
      </c>
      <c r="U24" s="116">
        <f>(J23*J$6)+(K23*K$6)+(L23*L$6)</f>
        <v>30</v>
      </c>
    </row>
    <row r="25" spans="1:21" ht="9" customHeight="1" x14ac:dyDescent="0.25">
      <c r="A25" s="23"/>
      <c r="B25" s="2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2"/>
      <c r="O25" s="22"/>
      <c r="P25" s="22"/>
      <c r="Q25" s="22"/>
      <c r="R25" s="77"/>
      <c r="S25" s="35"/>
      <c r="T25" s="111"/>
      <c r="U25" s="109"/>
    </row>
    <row r="26" spans="1:21" x14ac:dyDescent="0.25">
      <c r="A26" s="148" t="s">
        <v>77</v>
      </c>
      <c r="B26" s="53">
        <f>B27/B$6</f>
        <v>0.1357214934409687</v>
      </c>
      <c r="C26" s="54">
        <f t="shared" ref="C26:S26" si="6">C27/C$6</f>
        <v>0.13762626262626262</v>
      </c>
      <c r="D26" s="54">
        <f t="shared" si="6"/>
        <v>0.12814070351758794</v>
      </c>
      <c r="E26" s="54">
        <f t="shared" si="6"/>
        <v>0.18881856540084388</v>
      </c>
      <c r="F26" s="54">
        <f t="shared" si="6"/>
        <v>8.800773694390715E-2</v>
      </c>
      <c r="G26" s="54">
        <f t="shared" si="6"/>
        <v>8.130081300813009E-3</v>
      </c>
      <c r="H26" s="54">
        <f t="shared" si="6"/>
        <v>8.5714285714285715E-2</v>
      </c>
      <c r="I26" s="54">
        <f t="shared" si="6"/>
        <v>8.6956521739130432E-2</v>
      </c>
      <c r="J26" s="54">
        <f t="shared" si="6"/>
        <v>0.10869565217391304</v>
      </c>
      <c r="K26" s="54">
        <f t="shared" si="6"/>
        <v>0.19453924914675769</v>
      </c>
      <c r="L26" s="54">
        <f t="shared" si="6"/>
        <v>0.17791411042944785</v>
      </c>
      <c r="M26" s="54">
        <f t="shared" si="6"/>
        <v>0.21052631578947367</v>
      </c>
      <c r="N26" s="54">
        <f t="shared" si="6"/>
        <v>9.3366093366093361E-2</v>
      </c>
      <c r="O26" s="54">
        <f t="shared" si="6"/>
        <v>0.18</v>
      </c>
      <c r="P26" s="54">
        <f t="shared" si="6"/>
        <v>0.14713896457765668</v>
      </c>
      <c r="Q26" s="54">
        <f t="shared" si="6"/>
        <v>9.1903719912472648E-2</v>
      </c>
      <c r="R26" s="79">
        <f t="shared" si="6"/>
        <v>0.11889250814332247</v>
      </c>
      <c r="S26" s="38">
        <f t="shared" si="6"/>
        <v>0.12224209898628503</v>
      </c>
      <c r="T26" s="110">
        <f>T27/T$6</f>
        <v>7.2463768115942032E-2</v>
      </c>
      <c r="U26" s="110">
        <f>U27/U$6</f>
        <v>0.15704154002026344</v>
      </c>
    </row>
    <row r="27" spans="1:21" x14ac:dyDescent="0.25">
      <c r="A27" s="150"/>
      <c r="B27" s="41">
        <v>269</v>
      </c>
      <c r="C27" s="55">
        <v>218</v>
      </c>
      <c r="D27" s="42">
        <v>51</v>
      </c>
      <c r="E27" s="42">
        <v>179</v>
      </c>
      <c r="F27" s="42">
        <v>91</v>
      </c>
      <c r="G27" s="42">
        <v>1</v>
      </c>
      <c r="H27" s="42">
        <v>21</v>
      </c>
      <c r="I27" s="42">
        <v>28</v>
      </c>
      <c r="J27" s="42">
        <v>40</v>
      </c>
      <c r="K27" s="42">
        <v>57</v>
      </c>
      <c r="L27" s="42">
        <v>58</v>
      </c>
      <c r="M27" s="42">
        <v>64</v>
      </c>
      <c r="N27" s="42">
        <v>38</v>
      </c>
      <c r="O27" s="42">
        <v>135</v>
      </c>
      <c r="P27" s="42">
        <v>54</v>
      </c>
      <c r="Q27" s="42">
        <v>42</v>
      </c>
      <c r="R27" s="81">
        <f>SUM(H27:K27)</f>
        <v>146</v>
      </c>
      <c r="S27" s="59">
        <f>SUM(G27:L27)</f>
        <v>205</v>
      </c>
      <c r="T27" s="112">
        <f>(G26*G$6)+(H26*H$6)+(I26*I$6)</f>
        <v>50</v>
      </c>
      <c r="U27" s="112">
        <f>(J26*J$6)+(K26*K$6)+(L26*L$6)</f>
        <v>155</v>
      </c>
    </row>
    <row r="28" spans="1:21" ht="9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7"/>
      <c r="P28" s="17"/>
      <c r="Q28" s="17"/>
      <c r="R28" s="77"/>
      <c r="S28" s="25"/>
      <c r="T28" s="111"/>
      <c r="U28" s="109"/>
    </row>
    <row r="29" spans="1:21" x14ac:dyDescent="0.25">
      <c r="A29" s="47" t="s">
        <v>29</v>
      </c>
      <c r="B29" s="19">
        <f>B30/B$6</f>
        <v>0.35116044399596369</v>
      </c>
      <c r="C29" s="21">
        <f t="shared" ref="C29:S29" si="7">C30/C$6</f>
        <v>0.3503787878787879</v>
      </c>
      <c r="D29" s="21">
        <f t="shared" si="7"/>
        <v>0.35427135678391958</v>
      </c>
      <c r="E29" s="21">
        <f t="shared" si="7"/>
        <v>0.39767932489451474</v>
      </c>
      <c r="F29" s="21">
        <f t="shared" si="7"/>
        <v>0.30851063829787234</v>
      </c>
      <c r="G29" s="21">
        <f t="shared" si="7"/>
        <v>0.43089430894308944</v>
      </c>
      <c r="H29" s="21">
        <f t="shared" si="7"/>
        <v>0.53877551020408165</v>
      </c>
      <c r="I29" s="21">
        <f t="shared" si="7"/>
        <v>0.44409937888198758</v>
      </c>
      <c r="J29" s="21">
        <f t="shared" si="7"/>
        <v>0.4375</v>
      </c>
      <c r="K29" s="21">
        <f t="shared" si="7"/>
        <v>0.35836177474402731</v>
      </c>
      <c r="L29" s="21">
        <f t="shared" si="7"/>
        <v>0.22699386503067484</v>
      </c>
      <c r="M29" s="21">
        <f t="shared" si="7"/>
        <v>9.2105263157894732E-2</v>
      </c>
      <c r="N29" s="21">
        <f t="shared" si="7"/>
        <v>0.33906633906633904</v>
      </c>
      <c r="O29" s="21">
        <f t="shared" si="7"/>
        <v>0.29333333333333333</v>
      </c>
      <c r="P29" s="21">
        <f t="shared" si="7"/>
        <v>0.38964577656675747</v>
      </c>
      <c r="Q29" s="21">
        <f t="shared" si="7"/>
        <v>0.42450765864332601</v>
      </c>
      <c r="R29" s="82">
        <f t="shared" si="7"/>
        <v>0.44055374592833874</v>
      </c>
      <c r="S29" s="49">
        <f t="shared" si="7"/>
        <v>0.39833035181872389</v>
      </c>
      <c r="T29" s="110">
        <f>T30/T$6</f>
        <v>0.47536231884057972</v>
      </c>
      <c r="U29" s="110">
        <f>U30/U$6</f>
        <v>0.34447821681864232</v>
      </c>
    </row>
    <row r="30" spans="1:21" s="61" customFormat="1" x14ac:dyDescent="0.25">
      <c r="A30" s="56"/>
      <c r="B30" s="32">
        <v>696</v>
      </c>
      <c r="C30" s="32">
        <v>555</v>
      </c>
      <c r="D30" s="32">
        <v>141</v>
      </c>
      <c r="E30" s="32">
        <v>377</v>
      </c>
      <c r="F30" s="32">
        <v>319</v>
      </c>
      <c r="G30" s="32">
        <v>53</v>
      </c>
      <c r="H30" s="32">
        <v>132</v>
      </c>
      <c r="I30" s="32">
        <v>143</v>
      </c>
      <c r="J30" s="32">
        <v>161</v>
      </c>
      <c r="K30" s="32">
        <v>105</v>
      </c>
      <c r="L30" s="32">
        <v>74</v>
      </c>
      <c r="M30" s="32">
        <v>28</v>
      </c>
      <c r="N30" s="32">
        <v>138</v>
      </c>
      <c r="O30" s="32">
        <v>220</v>
      </c>
      <c r="P30" s="32">
        <v>143</v>
      </c>
      <c r="Q30" s="32">
        <v>194</v>
      </c>
      <c r="R30" s="80">
        <f>SUM(H30:K30)</f>
        <v>541</v>
      </c>
      <c r="S30" s="57">
        <f>SUM(G30:L30)</f>
        <v>668</v>
      </c>
      <c r="T30" s="111">
        <f>(G29*G$6)+(H29*H$6)+(I29*I$6)</f>
        <v>328</v>
      </c>
      <c r="U30" s="111">
        <f>(J29*J$6)+(K29*K$6)+(L29*L$6)</f>
        <v>340</v>
      </c>
    </row>
    <row r="31" spans="1:21" ht="9" customHeight="1" x14ac:dyDescent="0.25">
      <c r="A31" s="23"/>
      <c r="B31" s="2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2"/>
      <c r="O31" s="22"/>
      <c r="P31" s="22"/>
      <c r="Q31" s="22"/>
      <c r="R31" s="77"/>
      <c r="S31" s="35"/>
      <c r="T31" s="111"/>
      <c r="U31" s="109"/>
    </row>
    <row r="32" spans="1:21" x14ac:dyDescent="0.25">
      <c r="A32" s="148" t="s">
        <v>30</v>
      </c>
      <c r="B32" s="53">
        <f>B33/B$6</f>
        <v>4.4399596367305755E-2</v>
      </c>
      <c r="C32" s="54">
        <f t="shared" ref="C32:S32" si="8">C33/C$6</f>
        <v>3.9772727272727272E-2</v>
      </c>
      <c r="D32" s="54">
        <f t="shared" si="8"/>
        <v>6.2814070351758788E-2</v>
      </c>
      <c r="E32" s="54">
        <f t="shared" si="8"/>
        <v>3.7974683544303799E-2</v>
      </c>
      <c r="F32" s="54">
        <f t="shared" si="8"/>
        <v>5.1257253384912958E-2</v>
      </c>
      <c r="G32" s="54">
        <f t="shared" si="8"/>
        <v>0.12195121951219512</v>
      </c>
      <c r="H32" s="54">
        <f t="shared" si="8"/>
        <v>8.5714285714285715E-2</v>
      </c>
      <c r="I32" s="54">
        <f t="shared" si="8"/>
        <v>4.3478260869565216E-2</v>
      </c>
      <c r="J32" s="54">
        <f t="shared" si="8"/>
        <v>4.3478260869565216E-2</v>
      </c>
      <c r="K32" s="54">
        <f t="shared" si="8"/>
        <v>4.0955631399317405E-2</v>
      </c>
      <c r="L32" s="54">
        <f t="shared" si="8"/>
        <v>2.4539877300613498E-2</v>
      </c>
      <c r="M32" s="54">
        <f t="shared" si="8"/>
        <v>3.2894736842105261E-3</v>
      </c>
      <c r="N32" s="54">
        <f t="shared" si="8"/>
        <v>2.7027027027027029E-2</v>
      </c>
      <c r="O32" s="54">
        <f t="shared" si="8"/>
        <v>3.7333333333333336E-2</v>
      </c>
      <c r="P32" s="54">
        <f t="shared" si="8"/>
        <v>4.632152588555858E-2</v>
      </c>
      <c r="Q32" s="54">
        <f t="shared" si="8"/>
        <v>7.0021881838074396E-2</v>
      </c>
      <c r="R32" s="79">
        <f t="shared" si="8"/>
        <v>5.1302931596091207E-2</v>
      </c>
      <c r="S32" s="38">
        <f t="shared" si="8"/>
        <v>5.128205128205128E-2</v>
      </c>
      <c r="T32" s="110">
        <f>T33/T$6</f>
        <v>7.2463768115942032E-2</v>
      </c>
      <c r="U32" s="110">
        <f>U33/U$6</f>
        <v>3.64741641337386E-2</v>
      </c>
    </row>
    <row r="33" spans="1:21" x14ac:dyDescent="0.25">
      <c r="A33" s="148"/>
      <c r="B33" s="32">
        <v>88</v>
      </c>
      <c r="C33" s="33">
        <v>63</v>
      </c>
      <c r="D33" s="33">
        <v>25</v>
      </c>
      <c r="E33" s="33">
        <v>36</v>
      </c>
      <c r="F33" s="33">
        <v>53</v>
      </c>
      <c r="G33" s="33">
        <v>15</v>
      </c>
      <c r="H33" s="33">
        <v>21</v>
      </c>
      <c r="I33" s="33">
        <v>14</v>
      </c>
      <c r="J33" s="33">
        <v>16</v>
      </c>
      <c r="K33" s="33">
        <v>12</v>
      </c>
      <c r="L33" s="33">
        <v>8</v>
      </c>
      <c r="M33" s="33">
        <v>1</v>
      </c>
      <c r="N33" s="33">
        <v>11</v>
      </c>
      <c r="O33" s="33">
        <v>28</v>
      </c>
      <c r="P33" s="33">
        <v>17</v>
      </c>
      <c r="Q33" s="33">
        <v>32</v>
      </c>
      <c r="R33" s="80">
        <f>SUM(H33:K33)</f>
        <v>63</v>
      </c>
      <c r="S33" s="57">
        <f>SUM(G33:L33)</f>
        <v>86</v>
      </c>
      <c r="T33" s="111">
        <f>(G32*G$6)+(H32*H$6)+(I32*I$6)</f>
        <v>50</v>
      </c>
      <c r="U33" s="111">
        <f>(J32*J$6)+(K32*K$6)+(L32*L$6)</f>
        <v>36</v>
      </c>
    </row>
    <row r="34" spans="1:21" ht="9" customHeight="1" x14ac:dyDescent="0.25">
      <c r="A34" s="23"/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2"/>
      <c r="O34" s="22"/>
      <c r="P34" s="22"/>
      <c r="Q34" s="22"/>
      <c r="R34" s="77"/>
      <c r="S34" s="35"/>
      <c r="T34" s="111"/>
      <c r="U34" s="109"/>
    </row>
    <row r="35" spans="1:21" x14ac:dyDescent="0.25">
      <c r="A35" s="148" t="s">
        <v>31</v>
      </c>
      <c r="B35" s="53">
        <f>B36/B$6</f>
        <v>3.0776992936427851E-2</v>
      </c>
      <c r="C35" s="54">
        <f t="shared" ref="C35:S35" si="9">C36/C$6</f>
        <v>2.5883838383838384E-2</v>
      </c>
      <c r="D35" s="54">
        <f t="shared" si="9"/>
        <v>5.0251256281407038E-2</v>
      </c>
      <c r="E35" s="54">
        <f t="shared" si="9"/>
        <v>1.6877637130801686E-2</v>
      </c>
      <c r="F35" s="54">
        <f t="shared" si="9"/>
        <v>4.3520309477756286E-2</v>
      </c>
      <c r="G35" s="54">
        <f t="shared" si="9"/>
        <v>8.1300813008130079E-2</v>
      </c>
      <c r="H35" s="54">
        <f t="shared" si="9"/>
        <v>4.0816326530612242E-2</v>
      </c>
      <c r="I35" s="54">
        <f t="shared" si="9"/>
        <v>4.0372670807453416E-2</v>
      </c>
      <c r="J35" s="54">
        <f t="shared" si="9"/>
        <v>1.9021739130434784E-2</v>
      </c>
      <c r="K35" s="54">
        <f t="shared" si="9"/>
        <v>3.0716723549488054E-2</v>
      </c>
      <c r="L35" s="54">
        <f t="shared" si="9"/>
        <v>2.1472392638036811E-2</v>
      </c>
      <c r="M35" s="54">
        <f t="shared" si="9"/>
        <v>1.6447368421052631E-2</v>
      </c>
      <c r="N35" s="54">
        <f t="shared" si="9"/>
        <v>3.1941031941031942E-2</v>
      </c>
      <c r="O35" s="54">
        <f t="shared" si="9"/>
        <v>2.4E-2</v>
      </c>
      <c r="P35" s="54">
        <f t="shared" si="9"/>
        <v>2.9972752043596729E-2</v>
      </c>
      <c r="Q35" s="54">
        <f t="shared" si="9"/>
        <v>3.9387308533916851E-2</v>
      </c>
      <c r="R35" s="79">
        <f t="shared" si="9"/>
        <v>3.1758957654723127E-2</v>
      </c>
      <c r="S35" s="38">
        <f t="shared" si="9"/>
        <v>3.3392963625521764E-2</v>
      </c>
      <c r="T35" s="110">
        <f>T36/T$6</f>
        <v>4.7826086956521741E-2</v>
      </c>
      <c r="U35" s="110">
        <f>U36/U$6</f>
        <v>2.3302938196555219E-2</v>
      </c>
    </row>
    <row r="36" spans="1:21" x14ac:dyDescent="0.25">
      <c r="A36" s="148"/>
      <c r="B36" s="32">
        <v>61</v>
      </c>
      <c r="C36" s="33">
        <v>41</v>
      </c>
      <c r="D36" s="33">
        <v>20</v>
      </c>
      <c r="E36" s="33">
        <v>16</v>
      </c>
      <c r="F36" s="33">
        <v>45</v>
      </c>
      <c r="G36" s="33">
        <v>10</v>
      </c>
      <c r="H36" s="33">
        <v>10</v>
      </c>
      <c r="I36" s="33">
        <v>13</v>
      </c>
      <c r="J36" s="33">
        <v>7</v>
      </c>
      <c r="K36" s="33">
        <v>9</v>
      </c>
      <c r="L36" s="33">
        <v>7</v>
      </c>
      <c r="M36" s="33">
        <v>5</v>
      </c>
      <c r="N36" s="33">
        <v>13</v>
      </c>
      <c r="O36" s="33">
        <v>18</v>
      </c>
      <c r="P36" s="33">
        <v>11</v>
      </c>
      <c r="Q36" s="33">
        <v>18</v>
      </c>
      <c r="R36" s="80">
        <f>SUM(H36:K36)</f>
        <v>39</v>
      </c>
      <c r="S36" s="57">
        <f>SUM(G36:L36)</f>
        <v>56</v>
      </c>
      <c r="T36" s="111">
        <f>(G35*G$6)+(H35*H$6)+(I35*I$6)</f>
        <v>33</v>
      </c>
      <c r="U36" s="111">
        <f>(J35*J$6)+(K35*K$6)+(L35*L$6)</f>
        <v>23</v>
      </c>
    </row>
    <row r="37" spans="1:21" ht="9" customHeight="1" x14ac:dyDescent="0.25">
      <c r="A37" s="23"/>
      <c r="B37" s="2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O37" s="22"/>
      <c r="P37" s="22"/>
      <c r="Q37" s="22"/>
      <c r="R37" s="77"/>
      <c r="S37" s="35"/>
      <c r="T37" s="111"/>
      <c r="U37" s="109"/>
    </row>
    <row r="38" spans="1:21" x14ac:dyDescent="0.25">
      <c r="A38" s="148" t="s">
        <v>32</v>
      </c>
      <c r="B38" s="53">
        <f>B39/B$6</f>
        <v>0.14278506559031282</v>
      </c>
      <c r="C38" s="54">
        <f t="shared" ref="C38:S38" si="10">C39/C$6</f>
        <v>0.14520202020202019</v>
      </c>
      <c r="D38" s="54">
        <f t="shared" si="10"/>
        <v>0.1306532663316583</v>
      </c>
      <c r="E38" s="54">
        <f t="shared" si="10"/>
        <v>0.16983122362869199</v>
      </c>
      <c r="F38" s="54">
        <f t="shared" si="10"/>
        <v>0.11798839458413926</v>
      </c>
      <c r="G38" s="54">
        <f t="shared" si="10"/>
        <v>0.17886178861788618</v>
      </c>
      <c r="H38" s="54">
        <f t="shared" si="10"/>
        <v>0.23673469387755103</v>
      </c>
      <c r="I38" s="54">
        <f t="shared" si="10"/>
        <v>0.17080745341614906</v>
      </c>
      <c r="J38" s="54">
        <f t="shared" si="10"/>
        <v>0.15760869565217392</v>
      </c>
      <c r="K38" s="54">
        <f t="shared" si="10"/>
        <v>0.16382252559726962</v>
      </c>
      <c r="L38" s="54">
        <f t="shared" si="10"/>
        <v>8.8957055214723926E-2</v>
      </c>
      <c r="M38" s="54">
        <f t="shared" si="10"/>
        <v>4.2763157894736843E-2</v>
      </c>
      <c r="N38" s="54">
        <f t="shared" si="10"/>
        <v>0.13267813267813267</v>
      </c>
      <c r="O38" s="54">
        <f t="shared" si="10"/>
        <v>0.10933333333333334</v>
      </c>
      <c r="P38" s="54">
        <f t="shared" si="10"/>
        <v>0.19346049046321526</v>
      </c>
      <c r="Q38" s="54">
        <f t="shared" si="10"/>
        <v>0.16630196936542668</v>
      </c>
      <c r="R38" s="79">
        <f t="shared" si="10"/>
        <v>0.17833876221498371</v>
      </c>
      <c r="S38" s="38">
        <f t="shared" si="10"/>
        <v>0.16100178890876565</v>
      </c>
      <c r="T38" s="110">
        <f>T39/T$6</f>
        <v>0.19565217391304349</v>
      </c>
      <c r="U38" s="110">
        <f>U39/U$6</f>
        <v>0.13677811550151975</v>
      </c>
    </row>
    <row r="39" spans="1:21" x14ac:dyDescent="0.25">
      <c r="A39" s="148"/>
      <c r="B39" s="32">
        <v>283</v>
      </c>
      <c r="C39" s="33">
        <v>230</v>
      </c>
      <c r="D39" s="33">
        <v>52</v>
      </c>
      <c r="E39" s="33">
        <v>161</v>
      </c>
      <c r="F39" s="33">
        <v>122</v>
      </c>
      <c r="G39" s="33">
        <v>22</v>
      </c>
      <c r="H39" s="33">
        <v>58</v>
      </c>
      <c r="I39" s="33">
        <v>55</v>
      </c>
      <c r="J39" s="33">
        <v>58</v>
      </c>
      <c r="K39" s="33">
        <v>48</v>
      </c>
      <c r="L39" s="33">
        <v>29</v>
      </c>
      <c r="M39" s="33">
        <v>13</v>
      </c>
      <c r="N39" s="33">
        <v>54</v>
      </c>
      <c r="O39" s="33">
        <v>82</v>
      </c>
      <c r="P39" s="33">
        <v>71</v>
      </c>
      <c r="Q39" s="33">
        <v>76</v>
      </c>
      <c r="R39" s="80">
        <f>SUM(H39:K39)</f>
        <v>219</v>
      </c>
      <c r="S39" s="57">
        <f>SUM(G39:L39)</f>
        <v>270</v>
      </c>
      <c r="T39" s="111">
        <f>(G38*G$6)+(H38*H$6)+(I38*I$6)</f>
        <v>135</v>
      </c>
      <c r="U39" s="111">
        <f>(J38*J$6)+(K38*K$6)+(L38*L$6)</f>
        <v>135</v>
      </c>
    </row>
    <row r="40" spans="1:21" ht="9" customHeight="1" x14ac:dyDescent="0.25">
      <c r="A40" s="23"/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O40" s="22"/>
      <c r="P40" s="22"/>
      <c r="Q40" s="22"/>
      <c r="R40" s="77"/>
      <c r="S40" s="35"/>
      <c r="T40" s="111"/>
      <c r="U40" s="109"/>
    </row>
    <row r="41" spans="1:21" x14ac:dyDescent="0.25">
      <c r="A41" s="149" t="s">
        <v>33</v>
      </c>
      <c r="B41" s="53">
        <f>B42/B$6</f>
        <v>0.13319878910191726</v>
      </c>
      <c r="C41" s="54">
        <f t="shared" ref="C41:S41" si="11">C42/C$6</f>
        <v>0.1388888888888889</v>
      </c>
      <c r="D41" s="54">
        <f t="shared" si="11"/>
        <v>0.11055276381909548</v>
      </c>
      <c r="E41" s="54">
        <f t="shared" si="11"/>
        <v>0.17405063291139242</v>
      </c>
      <c r="F41" s="54">
        <f t="shared" si="11"/>
        <v>9.6711798839458407E-2</v>
      </c>
      <c r="G41" s="54">
        <f t="shared" si="11"/>
        <v>4.878048780487805E-2</v>
      </c>
      <c r="H41" s="54">
        <f t="shared" si="11"/>
        <v>0.17551020408163265</v>
      </c>
      <c r="I41" s="54">
        <f t="shared" si="11"/>
        <v>0.18944099378881987</v>
      </c>
      <c r="J41" s="54">
        <f t="shared" si="11"/>
        <v>0.21467391304347827</v>
      </c>
      <c r="K41" s="54">
        <f t="shared" si="11"/>
        <v>0.12286689419795221</v>
      </c>
      <c r="L41" s="54">
        <f t="shared" si="11"/>
        <v>9.5092024539877307E-2</v>
      </c>
      <c r="M41" s="54">
        <f t="shared" si="11"/>
        <v>2.9605263157894735E-2</v>
      </c>
      <c r="N41" s="54">
        <f t="shared" si="11"/>
        <v>0.14742014742014742</v>
      </c>
      <c r="O41" s="54">
        <f t="shared" si="11"/>
        <v>0.124</v>
      </c>
      <c r="P41" s="54">
        <f t="shared" si="11"/>
        <v>0.1226158038147139</v>
      </c>
      <c r="Q41" s="54">
        <f t="shared" si="11"/>
        <v>0.14660831509846828</v>
      </c>
      <c r="R41" s="79">
        <f t="shared" si="11"/>
        <v>0.17833876221498371</v>
      </c>
      <c r="S41" s="38">
        <f t="shared" si="11"/>
        <v>0.1526535480023852</v>
      </c>
      <c r="T41" s="110">
        <f>T42/T$6</f>
        <v>0.15942028985507245</v>
      </c>
      <c r="U41" s="110">
        <f>U42/U$6</f>
        <v>0.14792299898682879</v>
      </c>
    </row>
    <row r="42" spans="1:21" x14ac:dyDescent="0.25">
      <c r="A42" s="150"/>
      <c r="B42" s="41">
        <v>264</v>
      </c>
      <c r="C42" s="65">
        <v>220</v>
      </c>
      <c r="D42" s="42">
        <v>44</v>
      </c>
      <c r="E42" s="42">
        <v>165</v>
      </c>
      <c r="F42" s="42">
        <v>100</v>
      </c>
      <c r="G42" s="42">
        <v>6</v>
      </c>
      <c r="H42" s="42">
        <v>43</v>
      </c>
      <c r="I42" s="42">
        <v>61</v>
      </c>
      <c r="J42" s="42">
        <v>79</v>
      </c>
      <c r="K42" s="42">
        <v>36</v>
      </c>
      <c r="L42" s="42">
        <v>31</v>
      </c>
      <c r="M42" s="42">
        <v>9</v>
      </c>
      <c r="N42" s="42">
        <v>60</v>
      </c>
      <c r="O42" s="42">
        <v>93</v>
      </c>
      <c r="P42" s="42">
        <v>45</v>
      </c>
      <c r="Q42" s="42">
        <v>67</v>
      </c>
      <c r="R42" s="81">
        <f>SUM(H42:K42)</f>
        <v>219</v>
      </c>
      <c r="S42" s="57">
        <f>SUM(G42:L42)</f>
        <v>256</v>
      </c>
      <c r="T42" s="112">
        <f>(G41*G$6)+(H41*H$6)+(I41*I$6)</f>
        <v>110</v>
      </c>
      <c r="U42" s="112">
        <f>(J41*J$6)+(K41*K$6)+(L41*L$6)</f>
        <v>146</v>
      </c>
    </row>
    <row r="43" spans="1:21" ht="9" customHeight="1" x14ac:dyDescent="0.25">
      <c r="A43" s="14"/>
      <c r="B43" s="3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62"/>
      <c r="O43" s="62"/>
      <c r="P43" s="62"/>
      <c r="Q43" s="62"/>
      <c r="R43" s="77"/>
      <c r="S43" s="70"/>
      <c r="T43" s="109"/>
      <c r="U43" s="109"/>
    </row>
    <row r="44" spans="1:21" x14ac:dyDescent="0.25">
      <c r="A44" s="62" t="s">
        <v>34</v>
      </c>
      <c r="B44" s="39">
        <f>B30+B18+B9</f>
        <v>1982</v>
      </c>
      <c r="C44" s="39">
        <f t="shared" ref="C44:Q44" si="12">C9+C18+C30</f>
        <v>1584</v>
      </c>
      <c r="D44" s="39">
        <f t="shared" si="12"/>
        <v>398</v>
      </c>
      <c r="E44" s="39">
        <f t="shared" si="12"/>
        <v>947</v>
      </c>
      <c r="F44" s="39">
        <f t="shared" si="12"/>
        <v>1034</v>
      </c>
      <c r="G44" s="39">
        <f t="shared" si="12"/>
        <v>123</v>
      </c>
      <c r="H44" s="39">
        <f t="shared" si="12"/>
        <v>245</v>
      </c>
      <c r="I44" s="39">
        <f t="shared" si="12"/>
        <v>322</v>
      </c>
      <c r="J44" s="39">
        <f t="shared" si="12"/>
        <v>369</v>
      </c>
      <c r="K44" s="39">
        <f t="shared" si="12"/>
        <v>294</v>
      </c>
      <c r="L44" s="39">
        <f t="shared" si="12"/>
        <v>325</v>
      </c>
      <c r="M44" s="39">
        <f t="shared" si="12"/>
        <v>303</v>
      </c>
      <c r="N44" s="39">
        <f t="shared" si="12"/>
        <v>407</v>
      </c>
      <c r="O44" s="39">
        <f t="shared" si="12"/>
        <v>750</v>
      </c>
      <c r="P44" s="39">
        <f t="shared" si="12"/>
        <v>366</v>
      </c>
      <c r="Q44" s="39">
        <f t="shared" si="12"/>
        <v>457</v>
      </c>
      <c r="R44" s="80">
        <f>R9+R18+R30</f>
        <v>1230</v>
      </c>
      <c r="S44" s="57">
        <f>S9+S18+S30</f>
        <v>1678</v>
      </c>
      <c r="T44" s="111">
        <f>T30+T18+T9</f>
        <v>690</v>
      </c>
      <c r="U44" s="111">
        <f>U30+U18+U9</f>
        <v>988</v>
      </c>
    </row>
    <row r="45" spans="1:21" x14ac:dyDescent="0.25">
      <c r="A45" s="11"/>
      <c r="B45" s="67">
        <f>(B9+B18+B30)/B6</f>
        <v>1</v>
      </c>
      <c r="C45" s="67">
        <f t="shared" ref="C45:S45" si="13">(C9+C18+C30)/C6</f>
        <v>1</v>
      </c>
      <c r="D45" s="67">
        <f t="shared" si="13"/>
        <v>1</v>
      </c>
      <c r="E45" s="67">
        <f t="shared" si="13"/>
        <v>0.99894514767932485</v>
      </c>
      <c r="F45" s="67">
        <f t="shared" si="13"/>
        <v>1</v>
      </c>
      <c r="G45" s="67">
        <f t="shared" si="13"/>
        <v>1</v>
      </c>
      <c r="H45" s="67">
        <f t="shared" si="13"/>
        <v>1</v>
      </c>
      <c r="I45" s="67">
        <f t="shared" si="13"/>
        <v>1</v>
      </c>
      <c r="J45" s="67">
        <f t="shared" si="13"/>
        <v>1.0027173913043479</v>
      </c>
      <c r="K45" s="67">
        <f t="shared" si="13"/>
        <v>1.0034129692832765</v>
      </c>
      <c r="L45" s="67">
        <f t="shared" si="13"/>
        <v>0.99693251533742333</v>
      </c>
      <c r="M45" s="67">
        <f t="shared" si="13"/>
        <v>0.99671052631578949</v>
      </c>
      <c r="N45" s="67">
        <f t="shared" si="13"/>
        <v>1</v>
      </c>
      <c r="O45" s="67">
        <f t="shared" si="13"/>
        <v>1</v>
      </c>
      <c r="P45" s="67">
        <f t="shared" si="13"/>
        <v>0.99727520435967298</v>
      </c>
      <c r="Q45" s="67">
        <f t="shared" si="13"/>
        <v>1</v>
      </c>
      <c r="R45" s="83">
        <f t="shared" si="13"/>
        <v>1.001628664495114</v>
      </c>
      <c r="S45" s="73">
        <f t="shared" si="13"/>
        <v>1.0005963029218843</v>
      </c>
      <c r="T45" s="113">
        <f>T8+T17+T29</f>
        <v>1</v>
      </c>
      <c r="U45" s="113">
        <f>U8+U17+U29</f>
        <v>1.0010131712259371</v>
      </c>
    </row>
    <row r="46" spans="1:21" x14ac:dyDescent="0.25">
      <c r="A46" s="66" t="s">
        <v>38</v>
      </c>
    </row>
  </sheetData>
  <mergeCells count="16">
    <mergeCell ref="O4:O5"/>
    <mergeCell ref="P4:P5"/>
    <mergeCell ref="Q4:Q5"/>
    <mergeCell ref="A11:A12"/>
    <mergeCell ref="C4:D4"/>
    <mergeCell ref="E4:F4"/>
    <mergeCell ref="G4:M4"/>
    <mergeCell ref="N4:N5"/>
    <mergeCell ref="A32:A33"/>
    <mergeCell ref="A35:A36"/>
    <mergeCell ref="A38:A39"/>
    <mergeCell ref="A41:A42"/>
    <mergeCell ref="A14:A15"/>
    <mergeCell ref="A20:A21"/>
    <mergeCell ref="A23:A24"/>
    <mergeCell ref="A26:A27"/>
  </mergeCells>
  <phoneticPr fontId="10" type="noConversion"/>
  <printOptions verticalCentered="1"/>
  <pageMargins left="0.39370078740157483" right="0.39370078740157483" top="0.31496062992125984" bottom="0.39370078740157483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F1" workbookViewId="0">
      <selection activeCell="S17" sqref="S17"/>
    </sheetView>
  </sheetViews>
  <sheetFormatPr baseColWidth="10" defaultRowHeight="13.2" x14ac:dyDescent="0.25"/>
  <cols>
    <col min="1" max="1" width="31.109375" customWidth="1"/>
    <col min="2" max="4" width="8.33203125" customWidth="1"/>
    <col min="5" max="5" width="10" bestFit="1" customWidth="1"/>
    <col min="6" max="19" width="8.33203125" customWidth="1"/>
  </cols>
  <sheetData>
    <row r="1" spans="1:2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85" t="s">
        <v>44</v>
      </c>
    </row>
    <row r="2" spans="1:21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21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21" x14ac:dyDescent="0.25">
      <c r="A4" s="4" t="s">
        <v>3</v>
      </c>
      <c r="B4" s="5" t="s">
        <v>4</v>
      </c>
      <c r="C4" s="153" t="s">
        <v>36</v>
      </c>
      <c r="D4" s="153"/>
      <c r="E4" s="153" t="s">
        <v>6</v>
      </c>
      <c r="F4" s="153"/>
      <c r="G4" s="153" t="s">
        <v>4</v>
      </c>
      <c r="H4" s="153"/>
      <c r="I4" s="153"/>
      <c r="J4" s="153"/>
      <c r="K4" s="153"/>
      <c r="L4" s="153"/>
      <c r="M4" s="153"/>
      <c r="N4" s="151" t="s">
        <v>7</v>
      </c>
      <c r="O4" s="151" t="s">
        <v>8</v>
      </c>
      <c r="P4" s="151" t="s">
        <v>9</v>
      </c>
      <c r="Q4" s="151" t="s">
        <v>10</v>
      </c>
      <c r="R4" s="74" t="s">
        <v>4</v>
      </c>
      <c r="S4" s="6" t="s">
        <v>4</v>
      </c>
      <c r="T4" s="114" t="s">
        <v>4</v>
      </c>
      <c r="U4" s="114" t="s">
        <v>4</v>
      </c>
    </row>
    <row r="5" spans="1:21" x14ac:dyDescent="0.25">
      <c r="A5" s="7" t="s">
        <v>11</v>
      </c>
      <c r="B5" s="8" t="s">
        <v>45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152"/>
      <c r="O5" s="152"/>
      <c r="P5" s="152"/>
      <c r="Q5" s="152"/>
      <c r="R5" s="75" t="s">
        <v>39</v>
      </c>
      <c r="S5" s="9" t="s">
        <v>12</v>
      </c>
      <c r="T5" s="115" t="s">
        <v>61</v>
      </c>
      <c r="U5" s="115" t="s">
        <v>62</v>
      </c>
    </row>
    <row r="6" spans="1:21" x14ac:dyDescent="0.25">
      <c r="A6" s="11" t="s">
        <v>24</v>
      </c>
      <c r="B6" s="12">
        <v>2103</v>
      </c>
      <c r="C6" s="3">
        <v>1655</v>
      </c>
      <c r="D6" s="3">
        <v>447</v>
      </c>
      <c r="E6" s="3">
        <v>1025</v>
      </c>
      <c r="F6" s="3">
        <v>1078</v>
      </c>
      <c r="G6" s="3">
        <v>120</v>
      </c>
      <c r="H6" s="3">
        <v>291</v>
      </c>
      <c r="I6" s="3">
        <v>299</v>
      </c>
      <c r="J6" s="3">
        <v>413</v>
      </c>
      <c r="K6" s="3">
        <v>340</v>
      </c>
      <c r="L6" s="3">
        <v>295</v>
      </c>
      <c r="M6" s="3">
        <v>344</v>
      </c>
      <c r="N6" s="3">
        <v>466</v>
      </c>
      <c r="O6" s="3">
        <v>802</v>
      </c>
      <c r="P6" s="3">
        <v>388</v>
      </c>
      <c r="Q6" s="3">
        <v>447</v>
      </c>
      <c r="R6" s="76">
        <f>SUM(H6:K6)</f>
        <v>1343</v>
      </c>
      <c r="S6" s="13">
        <f>SUM(G6:L6)</f>
        <v>1758</v>
      </c>
      <c r="T6" s="108">
        <f>SUM(G6:I6)</f>
        <v>710</v>
      </c>
      <c r="U6" s="108">
        <f>SUM(J6:L6)</f>
        <v>1048</v>
      </c>
    </row>
    <row r="7" spans="1:21" ht="9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77"/>
      <c r="S7" s="16"/>
      <c r="T7" s="109"/>
      <c r="U7" s="109"/>
    </row>
    <row r="8" spans="1:21" x14ac:dyDescent="0.25">
      <c r="A8" s="18" t="s">
        <v>25</v>
      </c>
      <c r="B8" s="19">
        <f>B9/B6</f>
        <v>0.42499999999999999</v>
      </c>
      <c r="C8" s="21">
        <f t="shared" ref="C8:S8" si="0">C9/C6</f>
        <v>0.41510574018126889</v>
      </c>
      <c r="D8" s="21">
        <f t="shared" si="0"/>
        <v>0.46308724832214765</v>
      </c>
      <c r="E8" s="21">
        <f t="shared" si="0"/>
        <v>0.31609756097560976</v>
      </c>
      <c r="F8" s="21">
        <f t="shared" si="0"/>
        <v>0.5296846011131725</v>
      </c>
      <c r="G8" s="21">
        <f t="shared" si="0"/>
        <v>0.71666666666666667</v>
      </c>
      <c r="H8" s="21">
        <f t="shared" si="0"/>
        <v>0.42955326460481097</v>
      </c>
      <c r="I8" s="21">
        <f t="shared" si="0"/>
        <v>0.33779264214046822</v>
      </c>
      <c r="J8" s="21">
        <f t="shared" si="0"/>
        <v>0.34382566585956414</v>
      </c>
      <c r="K8" s="21">
        <f t="shared" si="0"/>
        <v>0.3352941176470588</v>
      </c>
      <c r="L8" s="21">
        <f t="shared" si="0"/>
        <v>0.44067796610169491</v>
      </c>
      <c r="M8" s="21">
        <f t="shared" si="0"/>
        <v>0.56976744186046513</v>
      </c>
      <c r="N8" s="21">
        <f t="shared" si="0"/>
        <v>0.43133047210300429</v>
      </c>
      <c r="O8" s="21">
        <f t="shared" si="0"/>
        <v>0.41895261845386533</v>
      </c>
      <c r="P8" s="21">
        <f t="shared" si="0"/>
        <v>0.38659793814432991</v>
      </c>
      <c r="Q8" s="21">
        <f t="shared" si="0"/>
        <v>0.46308724832214765</v>
      </c>
      <c r="R8" s="78">
        <f t="shared" si="0"/>
        <v>0.35889798957557706</v>
      </c>
      <c r="S8" s="20">
        <f t="shared" si="0"/>
        <v>0.39704209328782708</v>
      </c>
      <c r="T8" s="110">
        <f>T9/T$6</f>
        <v>0.43943661971830988</v>
      </c>
      <c r="U8" s="110">
        <f>U9/U$6</f>
        <v>0.36832061068702288</v>
      </c>
    </row>
    <row r="9" spans="1:21" x14ac:dyDescent="0.25">
      <c r="A9" s="56"/>
      <c r="B9" s="24">
        <v>893.77499999999998</v>
      </c>
      <c r="C9" s="32">
        <v>687</v>
      </c>
      <c r="D9" s="32">
        <v>207</v>
      </c>
      <c r="E9" s="32">
        <v>324</v>
      </c>
      <c r="F9" s="32">
        <v>571</v>
      </c>
      <c r="G9" s="32">
        <v>86</v>
      </c>
      <c r="H9" s="32">
        <v>125</v>
      </c>
      <c r="I9" s="32">
        <v>101</v>
      </c>
      <c r="J9" s="32">
        <v>142</v>
      </c>
      <c r="K9" s="32">
        <v>114</v>
      </c>
      <c r="L9" s="32">
        <v>130</v>
      </c>
      <c r="M9" s="32">
        <v>196</v>
      </c>
      <c r="N9" s="32">
        <v>201</v>
      </c>
      <c r="O9" s="32">
        <v>336</v>
      </c>
      <c r="P9" s="32">
        <v>150</v>
      </c>
      <c r="Q9" s="32">
        <v>207</v>
      </c>
      <c r="R9" s="80">
        <f>SUM(H9:K9)</f>
        <v>482</v>
      </c>
      <c r="S9" s="57">
        <f>SUM(G9:L9)</f>
        <v>698</v>
      </c>
      <c r="T9" s="111">
        <f>(G8*G$6)+(H8*H$6)+(I8*I$6)</f>
        <v>312</v>
      </c>
      <c r="U9" s="111">
        <f>(J8*J$6)+(K8*K$6)+(L8*L$6)</f>
        <v>386</v>
      </c>
    </row>
    <row r="10" spans="1:21" ht="9" customHeight="1" x14ac:dyDescent="0.25">
      <c r="A10" s="23"/>
      <c r="B10" s="2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2"/>
      <c r="O10" s="22"/>
      <c r="P10" s="22"/>
      <c r="Q10" s="22"/>
      <c r="R10" s="77"/>
      <c r="S10" s="28"/>
      <c r="T10" s="111"/>
      <c r="U10" s="109"/>
    </row>
    <row r="11" spans="1:21" x14ac:dyDescent="0.25">
      <c r="A11" s="148" t="s">
        <v>26</v>
      </c>
      <c r="B11" s="30">
        <f>B12/B$6</f>
        <v>0.24399999999999997</v>
      </c>
      <c r="C11" s="40">
        <f t="shared" ref="C11:S11" si="1">C12/C$6</f>
        <v>0.23900000000000002</v>
      </c>
      <c r="D11" s="40">
        <f t="shared" si="1"/>
        <v>0.26400000000000001</v>
      </c>
      <c r="E11" s="40">
        <f t="shared" si="1"/>
        <v>0.16500000000000001</v>
      </c>
      <c r="F11" s="40">
        <f t="shared" si="1"/>
        <v>0.31899999999999995</v>
      </c>
      <c r="G11" s="40">
        <f t="shared" si="1"/>
        <v>0.43333333333333335</v>
      </c>
      <c r="H11" s="40">
        <f t="shared" si="1"/>
        <v>0.219</v>
      </c>
      <c r="I11" s="40">
        <f t="shared" si="1"/>
        <v>0.182</v>
      </c>
      <c r="J11" s="40">
        <f t="shared" si="1"/>
        <v>0.19854721549636803</v>
      </c>
      <c r="K11" s="40">
        <f t="shared" si="1"/>
        <v>0.19700000000000001</v>
      </c>
      <c r="L11" s="40">
        <f t="shared" si="1"/>
        <v>0.218</v>
      </c>
      <c r="M11" s="40">
        <f t="shared" si="1"/>
        <v>0.375</v>
      </c>
      <c r="N11" s="40">
        <f t="shared" si="1"/>
        <v>0.28969957081545067</v>
      </c>
      <c r="O11" s="40">
        <f t="shared" si="1"/>
        <v>0.22443890274314215</v>
      </c>
      <c r="P11" s="40">
        <f t="shared" si="1"/>
        <v>0.22938144329896906</v>
      </c>
      <c r="Q11" s="40">
        <f t="shared" si="1"/>
        <v>0.24608501118568232</v>
      </c>
      <c r="R11" s="79">
        <f t="shared" si="1"/>
        <v>0.19890320178704393</v>
      </c>
      <c r="S11" s="38">
        <f t="shared" si="1"/>
        <v>0.21810978384527874</v>
      </c>
      <c r="T11" s="110">
        <f>T12/T$6</f>
        <v>0.23964366197183098</v>
      </c>
      <c r="U11" s="110">
        <f>U12/U$6</f>
        <v>0.20352099236641225</v>
      </c>
    </row>
    <row r="12" spans="1:21" x14ac:dyDescent="0.25">
      <c r="A12" s="148"/>
      <c r="B12" s="32">
        <v>513.13199999999995</v>
      </c>
      <c r="C12" s="33">
        <v>395.54500000000002</v>
      </c>
      <c r="D12" s="33">
        <v>118.008</v>
      </c>
      <c r="E12" s="33">
        <v>169.125</v>
      </c>
      <c r="F12" s="33">
        <v>343.88199999999995</v>
      </c>
      <c r="G12" s="33">
        <v>52</v>
      </c>
      <c r="H12" s="33">
        <v>63.728999999999999</v>
      </c>
      <c r="I12" s="33">
        <v>54.417999999999999</v>
      </c>
      <c r="J12" s="33">
        <v>82</v>
      </c>
      <c r="K12" s="33">
        <v>66.98</v>
      </c>
      <c r="L12" s="33">
        <v>64.31</v>
      </c>
      <c r="M12" s="33">
        <v>129</v>
      </c>
      <c r="N12" s="33">
        <v>135</v>
      </c>
      <c r="O12" s="33">
        <v>180</v>
      </c>
      <c r="P12" s="33">
        <v>89</v>
      </c>
      <c r="Q12" s="33">
        <v>110</v>
      </c>
      <c r="R12" s="80">
        <f>SUM(H12:K12)</f>
        <v>267.12700000000001</v>
      </c>
      <c r="S12" s="57">
        <f>SUM(G12:L12)</f>
        <v>383.43700000000001</v>
      </c>
      <c r="T12" s="111">
        <f>(G11*G$6)+(H11*H$6)+(I11*I$6)</f>
        <v>170.14699999999999</v>
      </c>
      <c r="U12" s="111">
        <f>(J11*J$6)+(K11*K$6)+(L11*L$6)</f>
        <v>213.29000000000002</v>
      </c>
    </row>
    <row r="13" spans="1:21" ht="9" customHeight="1" x14ac:dyDescent="0.25">
      <c r="A13" s="23"/>
      <c r="B13" s="2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O13" s="22"/>
      <c r="P13" s="22"/>
      <c r="Q13" s="22"/>
      <c r="R13" s="77"/>
      <c r="S13" s="35"/>
      <c r="T13" s="111"/>
      <c r="U13" s="109"/>
    </row>
    <row r="14" spans="1:21" x14ac:dyDescent="0.25">
      <c r="A14" s="149" t="s">
        <v>35</v>
      </c>
      <c r="B14" s="30">
        <f>B15/B$6</f>
        <v>0.18100000000000002</v>
      </c>
      <c r="C14" s="40">
        <f t="shared" ref="C14:S14" si="2">C15/C$6</f>
        <v>0.17583081570996978</v>
      </c>
      <c r="D14" s="40">
        <f t="shared" si="2"/>
        <v>0.19910514541387025</v>
      </c>
      <c r="E14" s="40">
        <f t="shared" si="2"/>
        <v>0.15024390243902438</v>
      </c>
      <c r="F14" s="40">
        <f t="shared" si="2"/>
        <v>0.20964749536178107</v>
      </c>
      <c r="G14" s="40">
        <f t="shared" si="2"/>
        <v>0.27799999999999997</v>
      </c>
      <c r="H14" s="40">
        <f t="shared" si="2"/>
        <v>0.21099999999999999</v>
      </c>
      <c r="I14" s="40">
        <f t="shared" si="2"/>
        <v>0.156</v>
      </c>
      <c r="J14" s="40">
        <f t="shared" si="2"/>
        <v>0.14399999999999999</v>
      </c>
      <c r="K14" s="40">
        <f t="shared" si="2"/>
        <v>0.13699999999999998</v>
      </c>
      <c r="L14" s="40">
        <f t="shared" si="2"/>
        <v>0.22299999999999998</v>
      </c>
      <c r="M14" s="40">
        <f t="shared" si="2"/>
        <v>0.19500000000000001</v>
      </c>
      <c r="N14" s="40">
        <f t="shared" si="2"/>
        <v>0.14163090128755365</v>
      </c>
      <c r="O14" s="40">
        <f t="shared" si="2"/>
        <v>0.19451371571072318</v>
      </c>
      <c r="P14" s="40">
        <f t="shared" si="2"/>
        <v>0.15721649484536082</v>
      </c>
      <c r="Q14" s="40">
        <f t="shared" si="2"/>
        <v>0.21923937360178972</v>
      </c>
      <c r="R14" s="79">
        <f t="shared" si="2"/>
        <v>0.15941697691734921</v>
      </c>
      <c r="S14" s="38">
        <f t="shared" si="2"/>
        <v>0.17818088737201362</v>
      </c>
      <c r="T14" s="110">
        <f>T15/T$6</f>
        <v>0.19916197183098591</v>
      </c>
      <c r="U14" s="110">
        <f>U15/U$6</f>
        <v>0.16396660305343511</v>
      </c>
    </row>
    <row r="15" spans="1:21" x14ac:dyDescent="0.25">
      <c r="A15" s="150"/>
      <c r="B15" s="41">
        <v>380.64300000000003</v>
      </c>
      <c r="C15" s="42">
        <v>291</v>
      </c>
      <c r="D15" s="42">
        <v>89</v>
      </c>
      <c r="E15" s="42">
        <v>154</v>
      </c>
      <c r="F15" s="42">
        <v>226</v>
      </c>
      <c r="G15" s="42">
        <v>33.36</v>
      </c>
      <c r="H15" s="42">
        <v>61.400999999999996</v>
      </c>
      <c r="I15" s="42">
        <v>46.643999999999998</v>
      </c>
      <c r="J15" s="42">
        <v>59.471999999999994</v>
      </c>
      <c r="K15" s="42">
        <v>46.58</v>
      </c>
      <c r="L15" s="42">
        <v>65.784999999999997</v>
      </c>
      <c r="M15" s="42">
        <v>67.08</v>
      </c>
      <c r="N15" s="42">
        <v>66</v>
      </c>
      <c r="O15" s="42">
        <v>156</v>
      </c>
      <c r="P15" s="42">
        <v>61</v>
      </c>
      <c r="Q15" s="42">
        <v>98</v>
      </c>
      <c r="R15" s="81">
        <f>SUM(H15:K15)</f>
        <v>214.09699999999998</v>
      </c>
      <c r="S15" s="57">
        <f>SUM(G15:L15)</f>
        <v>313.24199999999996</v>
      </c>
      <c r="T15" s="112">
        <f>(G14*G$6)+(H14*H$6)+(I14*I$6)</f>
        <v>141.405</v>
      </c>
      <c r="U15" s="112">
        <f>(J14*J$6)+(K14*K$6)+(L14*L$6)</f>
        <v>171.83699999999999</v>
      </c>
    </row>
    <row r="16" spans="1:21" ht="9" customHeight="1" x14ac:dyDescent="0.25">
      <c r="A16" s="43"/>
      <c r="B16" s="4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37"/>
      <c r="O16" s="37"/>
      <c r="P16" s="37"/>
      <c r="Q16" s="37"/>
      <c r="R16" s="77"/>
      <c r="S16" s="45"/>
      <c r="T16" s="111"/>
      <c r="U16" s="109"/>
    </row>
    <row r="17" spans="1:21" x14ac:dyDescent="0.25">
      <c r="A17" s="47" t="s">
        <v>27</v>
      </c>
      <c r="B17" s="48">
        <f>B18/B$6</f>
        <v>0.28500000000000003</v>
      </c>
      <c r="C17" s="50">
        <f t="shared" ref="C17:S17" si="3">C18/C$6</f>
        <v>0.28999999999999998</v>
      </c>
      <c r="D17" s="50">
        <f t="shared" si="3"/>
        <v>0.26600000000000001</v>
      </c>
      <c r="E17" s="50">
        <f t="shared" si="3"/>
        <v>0.34499999999999997</v>
      </c>
      <c r="F17" s="50">
        <f t="shared" si="3"/>
        <v>0.22699999999999998</v>
      </c>
      <c r="G17" s="50">
        <f t="shared" si="3"/>
        <v>7.2999999999999995E-2</v>
      </c>
      <c r="H17" s="50">
        <f t="shared" si="3"/>
        <v>0.19900000000000001</v>
      </c>
      <c r="I17" s="50">
        <f t="shared" si="3"/>
        <v>0.252</v>
      </c>
      <c r="J17" s="50">
        <f t="shared" si="3"/>
        <v>0.23857869249394673</v>
      </c>
      <c r="K17" s="50">
        <f t="shared" si="3"/>
        <v>0.34899999999999998</v>
      </c>
      <c r="L17" s="50">
        <f t="shared" si="3"/>
        <v>0.40599999999999997</v>
      </c>
      <c r="M17" s="50">
        <f t="shared" si="3"/>
        <v>0.34599999999999997</v>
      </c>
      <c r="N17" s="50">
        <f t="shared" si="3"/>
        <v>0.27682403433476394</v>
      </c>
      <c r="O17" s="50">
        <f t="shared" si="3"/>
        <v>0.32294264339152118</v>
      </c>
      <c r="P17" s="50">
        <f t="shared" si="3"/>
        <v>0.26804123711340205</v>
      </c>
      <c r="Q17" s="50">
        <f t="shared" si="3"/>
        <v>0.23937360178970918</v>
      </c>
      <c r="R17" s="82">
        <f t="shared" si="3"/>
        <v>0.26094564408041704</v>
      </c>
      <c r="S17" s="49">
        <f t="shared" si="3"/>
        <v>0.27245733788395904</v>
      </c>
      <c r="T17" s="110">
        <f>T18/T$6</f>
        <v>0.20002394366197182</v>
      </c>
      <c r="U17" s="110">
        <f>U18/U$6</f>
        <v>0.32152958015267175</v>
      </c>
    </row>
    <row r="18" spans="1:21" x14ac:dyDescent="0.25">
      <c r="A18" s="56"/>
      <c r="B18" s="32">
        <v>599.35500000000002</v>
      </c>
      <c r="C18" s="32">
        <v>479.95</v>
      </c>
      <c r="D18" s="32">
        <v>118.902</v>
      </c>
      <c r="E18" s="32">
        <v>353.625</v>
      </c>
      <c r="F18" s="32">
        <v>244.70599999999999</v>
      </c>
      <c r="G18" s="32">
        <v>8.76</v>
      </c>
      <c r="H18" s="32">
        <v>57.909000000000006</v>
      </c>
      <c r="I18" s="32">
        <v>75.347999999999999</v>
      </c>
      <c r="J18" s="32">
        <v>98.533000000000001</v>
      </c>
      <c r="K18" s="32">
        <v>118.66</v>
      </c>
      <c r="L18" s="32">
        <v>119.77</v>
      </c>
      <c r="M18" s="32">
        <v>119.02399999999999</v>
      </c>
      <c r="N18" s="32">
        <v>129</v>
      </c>
      <c r="O18" s="32">
        <v>259</v>
      </c>
      <c r="P18" s="32">
        <v>104</v>
      </c>
      <c r="Q18" s="32">
        <v>107</v>
      </c>
      <c r="R18" s="80">
        <f>SUM(H18:K18)</f>
        <v>350.45000000000005</v>
      </c>
      <c r="S18" s="57">
        <f>SUM(G18:L18)</f>
        <v>478.98</v>
      </c>
      <c r="T18" s="111">
        <f>(G17*G$6)+(H17*H$6)+(I17*I$6)</f>
        <v>142.017</v>
      </c>
      <c r="U18" s="111">
        <f>(J17*J$6)+(K17*K$6)+(L17*L$6)</f>
        <v>336.96299999999997</v>
      </c>
    </row>
    <row r="19" spans="1:21" ht="9" customHeight="1" x14ac:dyDescent="0.25">
      <c r="A19" s="23"/>
      <c r="B19" s="2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2"/>
      <c r="O19" s="22"/>
      <c r="P19" s="22"/>
      <c r="Q19" s="22"/>
      <c r="R19" s="77"/>
      <c r="S19" s="35"/>
      <c r="T19" s="111"/>
      <c r="U19" s="109"/>
    </row>
    <row r="20" spans="1:21" x14ac:dyDescent="0.25">
      <c r="A20" s="148" t="s">
        <v>28</v>
      </c>
      <c r="B20" s="30">
        <f>B21/B$6</f>
        <v>0.14199999999999999</v>
      </c>
      <c r="C20" s="40">
        <f t="shared" ref="C20:S20" si="4">C21/C$6</f>
        <v>0.14199999999999999</v>
      </c>
      <c r="D20" s="40">
        <f t="shared" si="4"/>
        <v>0.11847610921501707</v>
      </c>
      <c r="E20" s="40">
        <f t="shared" si="4"/>
        <v>0.14299999999999999</v>
      </c>
      <c r="F20" s="40">
        <f t="shared" si="4"/>
        <v>0.13800000000000001</v>
      </c>
      <c r="G20" s="40">
        <f t="shared" si="4"/>
        <v>7.2999999999999995E-2</v>
      </c>
      <c r="H20" s="40">
        <f t="shared" si="4"/>
        <v>0.14199999999999999</v>
      </c>
      <c r="I20" s="40">
        <f t="shared" si="4"/>
        <v>0.124</v>
      </c>
      <c r="J20" s="40">
        <f t="shared" si="4"/>
        <v>0.106</v>
      </c>
      <c r="K20" s="40">
        <f t="shared" si="4"/>
        <v>0.158</v>
      </c>
      <c r="L20" s="40">
        <f t="shared" si="4"/>
        <v>0.20299999999999999</v>
      </c>
      <c r="M20" s="40">
        <f t="shared" si="4"/>
        <v>0.156</v>
      </c>
      <c r="N20" s="40">
        <f t="shared" si="4"/>
        <v>0.10944206008583691</v>
      </c>
      <c r="O20" s="40">
        <f t="shared" si="4"/>
        <v>0.17206982543640897</v>
      </c>
      <c r="P20" s="40">
        <f t="shared" si="4"/>
        <v>0.13402061855670103</v>
      </c>
      <c r="Q20" s="40">
        <f t="shared" si="4"/>
        <v>0.12975391498881431</v>
      </c>
      <c r="R20" s="79">
        <f t="shared" si="4"/>
        <v>0.13097244973938943</v>
      </c>
      <c r="S20" s="38">
        <f t="shared" si="4"/>
        <v>0.13910182025028439</v>
      </c>
      <c r="T20" s="110">
        <f>T21/T$6</f>
        <v>0.12275774647887322</v>
      </c>
      <c r="U20" s="110">
        <f>U21/U$6</f>
        <v>0.15017461832061066</v>
      </c>
    </row>
    <row r="21" spans="1:21" x14ac:dyDescent="0.25">
      <c r="A21" s="148"/>
      <c r="B21" s="32">
        <v>298.62599999999998</v>
      </c>
      <c r="C21" s="33">
        <v>235.01</v>
      </c>
      <c r="D21" s="33">
        <v>52.958820819112631</v>
      </c>
      <c r="E21" s="33">
        <v>146.57499999999999</v>
      </c>
      <c r="F21" s="33">
        <v>148.76400000000001</v>
      </c>
      <c r="G21" s="33">
        <v>8.76</v>
      </c>
      <c r="H21" s="33">
        <v>41.321999999999996</v>
      </c>
      <c r="I21" s="33">
        <v>37.076000000000001</v>
      </c>
      <c r="J21" s="33">
        <v>43.777999999999999</v>
      </c>
      <c r="K21" s="33">
        <v>53.72</v>
      </c>
      <c r="L21" s="33">
        <v>59.884999999999998</v>
      </c>
      <c r="M21" s="33">
        <v>53.664000000000001</v>
      </c>
      <c r="N21" s="33">
        <v>51</v>
      </c>
      <c r="O21" s="33">
        <v>138</v>
      </c>
      <c r="P21" s="33">
        <v>52</v>
      </c>
      <c r="Q21" s="33">
        <v>58</v>
      </c>
      <c r="R21" s="80">
        <f>SUM(H21:K21)</f>
        <v>175.89599999999999</v>
      </c>
      <c r="S21" s="57">
        <f>SUM(G21:L21)</f>
        <v>244.54099999999997</v>
      </c>
      <c r="T21" s="111">
        <f>(G20*G$6)+(H20*H$6)+(I20*I$6)</f>
        <v>87.157999999999987</v>
      </c>
      <c r="U21" s="111">
        <f>(J20*J$6)+(K20*K$6)+(L20*L$6)</f>
        <v>157.38299999999998</v>
      </c>
    </row>
    <row r="22" spans="1:21" ht="9" customHeight="1" x14ac:dyDescent="0.25">
      <c r="A22" s="23"/>
      <c r="B22" s="2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O22" s="22"/>
      <c r="P22" s="22"/>
      <c r="Q22" s="22"/>
      <c r="R22" s="77"/>
      <c r="S22" s="25"/>
      <c r="T22" s="111"/>
      <c r="U22" s="109"/>
    </row>
    <row r="23" spans="1:21" x14ac:dyDescent="0.25">
      <c r="A23" s="148" t="s">
        <v>37</v>
      </c>
      <c r="B23" s="30">
        <f>B24/B$6</f>
        <v>2.7000000000000003E-2</v>
      </c>
      <c r="C23" s="40">
        <f t="shared" ref="C23:S23" si="5">C24/C$6</f>
        <v>2.8000000000000001E-2</v>
      </c>
      <c r="D23" s="40">
        <f t="shared" si="5"/>
        <v>2.5000000000000001E-2</v>
      </c>
      <c r="E23" s="40">
        <f t="shared" si="5"/>
        <v>2.5000000000000001E-2</v>
      </c>
      <c r="F23" s="40">
        <f t="shared" si="5"/>
        <v>3.0000000000000002E-2</v>
      </c>
      <c r="G23" s="40">
        <f t="shared" si="5"/>
        <v>0</v>
      </c>
      <c r="H23" s="40">
        <f t="shared" si="5"/>
        <v>1.5000000000000001E-2</v>
      </c>
      <c r="I23" s="40">
        <f t="shared" si="5"/>
        <v>3.5999999999999997E-2</v>
      </c>
      <c r="J23" s="40">
        <f t="shared" si="5"/>
        <v>1.2999999999999999E-2</v>
      </c>
      <c r="K23" s="40">
        <f t="shared" si="5"/>
        <v>4.4000000000000004E-2</v>
      </c>
      <c r="L23" s="40">
        <f t="shared" si="5"/>
        <v>4.2000000000000003E-2</v>
      </c>
      <c r="M23" s="40">
        <f t="shared" si="5"/>
        <v>2.8000000000000001E-2</v>
      </c>
      <c r="N23" s="40">
        <f t="shared" si="5"/>
        <v>2.575107296137339E-2</v>
      </c>
      <c r="O23" s="40">
        <f t="shared" si="5"/>
        <v>3.4912718204488775E-2</v>
      </c>
      <c r="P23" s="40">
        <f t="shared" si="5"/>
        <v>1.804123711340206E-2</v>
      </c>
      <c r="Q23" s="40">
        <f t="shared" si="5"/>
        <v>2.4608501118568233E-2</v>
      </c>
      <c r="R23" s="79">
        <f t="shared" si="5"/>
        <v>2.6402084884586743E-2</v>
      </c>
      <c r="S23" s="38">
        <f t="shared" si="5"/>
        <v>2.7217292377701933E-2</v>
      </c>
      <c r="T23" s="110">
        <f>T24/T$6</f>
        <v>2.1308450704225351E-2</v>
      </c>
      <c r="U23" s="110">
        <f>U24/U$6</f>
        <v>3.1220419847328245E-2</v>
      </c>
    </row>
    <row r="24" spans="1:21" ht="27" customHeight="1" x14ac:dyDescent="0.25">
      <c r="A24" s="148"/>
      <c r="B24" s="51">
        <v>56.781000000000006</v>
      </c>
      <c r="C24" s="52">
        <v>46.34</v>
      </c>
      <c r="D24" s="52">
        <v>11.175000000000001</v>
      </c>
      <c r="E24" s="52">
        <v>25.625</v>
      </c>
      <c r="F24" s="52">
        <v>32.340000000000003</v>
      </c>
      <c r="G24" s="52">
        <v>0</v>
      </c>
      <c r="H24" s="52">
        <v>4.3650000000000002</v>
      </c>
      <c r="I24" s="52">
        <v>10.763999999999999</v>
      </c>
      <c r="J24" s="52">
        <v>5.3689999999999998</v>
      </c>
      <c r="K24" s="52">
        <v>14.96</v>
      </c>
      <c r="L24" s="52">
        <v>12.39</v>
      </c>
      <c r="M24" s="52">
        <v>9.6319999999999997</v>
      </c>
      <c r="N24" s="52">
        <v>12</v>
      </c>
      <c r="O24" s="52">
        <v>28</v>
      </c>
      <c r="P24" s="52">
        <v>7</v>
      </c>
      <c r="Q24" s="52">
        <v>11</v>
      </c>
      <c r="R24" s="86">
        <f>SUM(H24:K24)</f>
        <v>35.457999999999998</v>
      </c>
      <c r="S24" s="58">
        <f>SUM(G24:L24)</f>
        <v>47.847999999999999</v>
      </c>
      <c r="T24" s="116">
        <f>(G23*G$6)+(H23*H$6)+(I23*I$6)</f>
        <v>15.129</v>
      </c>
      <c r="U24" s="116">
        <f>(J23*J$6)+(K23*K$6)+(L23*L$6)</f>
        <v>32.719000000000001</v>
      </c>
    </row>
    <row r="25" spans="1:21" ht="9" customHeight="1" x14ac:dyDescent="0.25">
      <c r="A25" s="23"/>
      <c r="B25" s="2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2"/>
      <c r="O25" s="22"/>
      <c r="P25" s="22"/>
      <c r="Q25" s="22"/>
      <c r="R25" s="77"/>
      <c r="S25" s="35"/>
      <c r="T25" s="111"/>
      <c r="U25" s="109"/>
    </row>
    <row r="26" spans="1:21" x14ac:dyDescent="0.25">
      <c r="A26" s="148" t="s">
        <v>77</v>
      </c>
      <c r="B26" s="30">
        <f>B27/B$6</f>
        <v>0.115</v>
      </c>
      <c r="C26" s="40">
        <f t="shared" ref="C26:S26" si="6">C27/C$6</f>
        <v>0.11899999999999999</v>
      </c>
      <c r="D26" s="40">
        <f t="shared" si="6"/>
        <v>0.10300000000000001</v>
      </c>
      <c r="E26" s="40">
        <f t="shared" si="6"/>
        <v>0.154</v>
      </c>
      <c r="F26" s="40">
        <f t="shared" si="6"/>
        <v>7.9000000000000001E-2</v>
      </c>
      <c r="G26" s="40">
        <f t="shared" si="6"/>
        <v>0</v>
      </c>
      <c r="H26" s="40">
        <f t="shared" si="6"/>
        <v>4.0999999999999995E-2</v>
      </c>
      <c r="I26" s="40">
        <f t="shared" si="6"/>
        <v>9.0301003344481601E-2</v>
      </c>
      <c r="J26" s="40">
        <f t="shared" si="6"/>
        <v>0.121</v>
      </c>
      <c r="K26" s="40">
        <f t="shared" si="6"/>
        <v>0.14699999999999999</v>
      </c>
      <c r="L26" s="40">
        <f t="shared" si="6"/>
        <v>0.16</v>
      </c>
      <c r="M26" s="40">
        <f t="shared" si="6"/>
        <v>0.16200000000000001</v>
      </c>
      <c r="N26" s="40">
        <f t="shared" si="6"/>
        <v>0.14163090128755365</v>
      </c>
      <c r="O26" s="40">
        <f t="shared" si="6"/>
        <v>0.11596009975062344</v>
      </c>
      <c r="P26" s="40">
        <f t="shared" si="6"/>
        <v>0.11855670103092783</v>
      </c>
      <c r="Q26" s="40">
        <f t="shared" si="6"/>
        <v>8.5011185682326629E-2</v>
      </c>
      <c r="R26" s="79">
        <f t="shared" si="6"/>
        <v>0.10341325390915859</v>
      </c>
      <c r="S26" s="38">
        <f t="shared" si="6"/>
        <v>0.10584982935153583</v>
      </c>
      <c r="T26" s="110">
        <f>T27/T$6</f>
        <v>5.4832394366197176E-2</v>
      </c>
      <c r="U26" s="110">
        <f>U27/U$6</f>
        <v>0.14041316793893133</v>
      </c>
    </row>
    <row r="27" spans="1:21" x14ac:dyDescent="0.25">
      <c r="A27" s="150"/>
      <c r="B27" s="41">
        <v>241.845</v>
      </c>
      <c r="C27" s="42">
        <v>196.94499999999999</v>
      </c>
      <c r="D27" s="42">
        <v>46.041000000000004</v>
      </c>
      <c r="E27" s="42">
        <v>157.85</v>
      </c>
      <c r="F27" s="42">
        <v>85.162000000000006</v>
      </c>
      <c r="G27" s="42">
        <v>0</v>
      </c>
      <c r="H27" s="42">
        <v>11.930999999999999</v>
      </c>
      <c r="I27" s="42">
        <v>27</v>
      </c>
      <c r="J27" s="42">
        <v>49.972999999999999</v>
      </c>
      <c r="K27" s="42">
        <v>49.98</v>
      </c>
      <c r="L27" s="42">
        <v>47.2</v>
      </c>
      <c r="M27" s="42">
        <v>55.728000000000002</v>
      </c>
      <c r="N27" s="42">
        <v>66</v>
      </c>
      <c r="O27" s="42">
        <v>93</v>
      </c>
      <c r="P27" s="42">
        <v>46</v>
      </c>
      <c r="Q27" s="42">
        <v>38</v>
      </c>
      <c r="R27" s="81">
        <f>SUM(H27:K27)</f>
        <v>138.88399999999999</v>
      </c>
      <c r="S27" s="59">
        <f>SUM(G27:L27)</f>
        <v>186.084</v>
      </c>
      <c r="T27" s="112">
        <f>(G26*G$6)+(H26*H$6)+(I26*I$6)</f>
        <v>38.930999999999997</v>
      </c>
      <c r="U27" s="112">
        <f>(J26*J$6)+(K26*K$6)+(L26*L$6)</f>
        <v>147.15300000000002</v>
      </c>
    </row>
    <row r="28" spans="1:21" ht="9" customHeight="1" x14ac:dyDescent="0.25">
      <c r="A28" s="14"/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7"/>
      <c r="O28" s="37"/>
      <c r="P28" s="37"/>
      <c r="Q28" s="37"/>
      <c r="R28" s="77"/>
      <c r="S28" s="25"/>
      <c r="T28" s="111"/>
      <c r="U28" s="109"/>
    </row>
    <row r="29" spans="1:21" x14ac:dyDescent="0.25">
      <c r="A29" s="47" t="s">
        <v>29</v>
      </c>
      <c r="B29" s="48">
        <f>B30/B$6</f>
        <v>0.28999999999999998</v>
      </c>
      <c r="C29" s="50">
        <f t="shared" ref="C29:S29" si="7">C30/C$6</f>
        <v>0.29500000000000004</v>
      </c>
      <c r="D29" s="50">
        <f t="shared" si="7"/>
        <v>0.27</v>
      </c>
      <c r="E29" s="50">
        <f t="shared" si="7"/>
        <v>0.33900000000000002</v>
      </c>
      <c r="F29" s="50">
        <f t="shared" si="7"/>
        <v>0.24399999999999999</v>
      </c>
      <c r="G29" s="50">
        <f t="shared" si="7"/>
        <v>0.21099999999999999</v>
      </c>
      <c r="H29" s="50">
        <f t="shared" si="7"/>
        <v>0.371</v>
      </c>
      <c r="I29" s="50">
        <f t="shared" si="7"/>
        <v>0.41099999999999998</v>
      </c>
      <c r="J29" s="50">
        <f t="shared" si="7"/>
        <v>0.41599999999999998</v>
      </c>
      <c r="K29" s="50">
        <f t="shared" si="7"/>
        <v>0.317</v>
      </c>
      <c r="L29" s="50">
        <f t="shared" si="7"/>
        <v>0.15200000000000002</v>
      </c>
      <c r="M29" s="50">
        <f t="shared" si="7"/>
        <v>8.4000000000000005E-2</v>
      </c>
      <c r="N29" s="50">
        <f t="shared" si="7"/>
        <v>0.29184549356223177</v>
      </c>
      <c r="O29" s="50">
        <f t="shared" si="7"/>
        <v>0.25810473815461349</v>
      </c>
      <c r="P29" s="50">
        <f t="shared" si="7"/>
        <v>0.34536082474226804</v>
      </c>
      <c r="Q29" s="50">
        <f t="shared" si="7"/>
        <v>0.29753914988814317</v>
      </c>
      <c r="R29" s="82">
        <f t="shared" si="7"/>
        <v>0.38007297096053611</v>
      </c>
      <c r="S29" s="49">
        <f t="shared" si="7"/>
        <v>0.33026052332195682</v>
      </c>
      <c r="T29" s="110">
        <f>T30/T$6</f>
        <v>0.36080281690140847</v>
      </c>
      <c r="U29" s="110">
        <f>U30/U$6</f>
        <v>0.30956870229007633</v>
      </c>
    </row>
    <row r="30" spans="1:21" x14ac:dyDescent="0.25">
      <c r="A30" s="56"/>
      <c r="B30" s="32">
        <v>609.87</v>
      </c>
      <c r="C30" s="32">
        <v>488.22500000000002</v>
      </c>
      <c r="D30" s="32">
        <v>120.69</v>
      </c>
      <c r="E30" s="32">
        <v>347.47500000000002</v>
      </c>
      <c r="F30" s="32">
        <v>263.03199999999998</v>
      </c>
      <c r="G30" s="32">
        <v>25.32</v>
      </c>
      <c r="H30" s="32">
        <v>107.961</v>
      </c>
      <c r="I30" s="32">
        <v>122.889</v>
      </c>
      <c r="J30" s="32">
        <v>171.80799999999999</v>
      </c>
      <c r="K30" s="32">
        <v>107.78</v>
      </c>
      <c r="L30" s="32">
        <v>44.84</v>
      </c>
      <c r="M30" s="32">
        <v>28.896000000000001</v>
      </c>
      <c r="N30" s="32">
        <v>136</v>
      </c>
      <c r="O30" s="32">
        <v>207</v>
      </c>
      <c r="P30" s="32">
        <v>134</v>
      </c>
      <c r="Q30" s="32">
        <v>133</v>
      </c>
      <c r="R30" s="80">
        <f>SUM(H30:K30)</f>
        <v>510.43799999999999</v>
      </c>
      <c r="S30" s="57">
        <f>SUM(G30:L30)</f>
        <v>580.59800000000007</v>
      </c>
      <c r="T30" s="111">
        <f>(G29*G$6)+(H29*H$6)+(I29*I$6)</f>
        <v>256.17</v>
      </c>
      <c r="U30" s="111">
        <f>(J29*J$6)+(K29*K$6)+(L29*L$6)</f>
        <v>324.428</v>
      </c>
    </row>
    <row r="31" spans="1:21" ht="9" customHeight="1" x14ac:dyDescent="0.25">
      <c r="A31" s="23"/>
      <c r="B31" s="2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2"/>
      <c r="O31" s="22"/>
      <c r="P31" s="22"/>
      <c r="Q31" s="22"/>
      <c r="R31" s="77"/>
      <c r="S31" s="35"/>
      <c r="T31" s="111"/>
      <c r="U31" s="109"/>
    </row>
    <row r="32" spans="1:21" x14ac:dyDescent="0.25">
      <c r="A32" s="148" t="s">
        <v>30</v>
      </c>
      <c r="B32" s="30">
        <f>B33/B$6</f>
        <v>4.1000000000000002E-2</v>
      </c>
      <c r="C32" s="40">
        <f t="shared" ref="C32:S32" si="8">C33/C$6</f>
        <v>3.9E-2</v>
      </c>
      <c r="D32" s="40">
        <f t="shared" si="8"/>
        <v>4.8000000000000001E-2</v>
      </c>
      <c r="E32" s="40">
        <f t="shared" si="8"/>
        <v>4.4999999999999998E-2</v>
      </c>
      <c r="F32" s="40">
        <f t="shared" si="8"/>
        <v>3.7000000000000005E-2</v>
      </c>
      <c r="G32" s="40">
        <f t="shared" si="8"/>
        <v>8.6000000000000007E-2</v>
      </c>
      <c r="H32" s="40">
        <f t="shared" si="8"/>
        <v>6.2000000000000006E-2</v>
      </c>
      <c r="I32" s="40">
        <f t="shared" si="8"/>
        <v>4.9000000000000002E-2</v>
      </c>
      <c r="J32" s="40">
        <f t="shared" si="8"/>
        <v>4.1000000000000002E-2</v>
      </c>
      <c r="K32" s="40">
        <f t="shared" si="8"/>
        <v>3.5000000000000003E-2</v>
      </c>
      <c r="L32" s="40">
        <f t="shared" si="8"/>
        <v>2.4E-2</v>
      </c>
      <c r="M32" s="40">
        <f t="shared" si="8"/>
        <v>2.1000000000000001E-2</v>
      </c>
      <c r="N32" s="40">
        <f t="shared" si="8"/>
        <v>3.8626609442060089E-2</v>
      </c>
      <c r="O32" s="40">
        <f t="shared" si="8"/>
        <v>3.366583541147132E-2</v>
      </c>
      <c r="P32" s="40">
        <f t="shared" si="8"/>
        <v>4.1237113402061855E-2</v>
      </c>
      <c r="Q32" s="40">
        <f t="shared" si="8"/>
        <v>5.8165548098434001E-2</v>
      </c>
      <c r="R32" s="79">
        <f t="shared" si="8"/>
        <v>4.5812360387192858E-2</v>
      </c>
      <c r="S32" s="38">
        <f t="shared" si="8"/>
        <v>4.489533560864619E-2</v>
      </c>
      <c r="T32" s="110">
        <f>T33/T$6</f>
        <v>6.0581690140845079E-2</v>
      </c>
      <c r="U32" s="110">
        <f>U33/U$6</f>
        <v>3.4268129770992362E-2</v>
      </c>
    </row>
    <row r="33" spans="1:21" x14ac:dyDescent="0.25">
      <c r="A33" s="148"/>
      <c r="B33" s="32">
        <v>86.222999999999999</v>
      </c>
      <c r="C33" s="33">
        <v>64.545000000000002</v>
      </c>
      <c r="D33" s="33">
        <v>21.456</v>
      </c>
      <c r="E33" s="33">
        <v>46.125</v>
      </c>
      <c r="F33" s="33">
        <v>39.886000000000003</v>
      </c>
      <c r="G33" s="33">
        <v>10.32</v>
      </c>
      <c r="H33" s="33">
        <v>18.042000000000002</v>
      </c>
      <c r="I33" s="33">
        <v>14.651000000000002</v>
      </c>
      <c r="J33" s="33">
        <v>16.933</v>
      </c>
      <c r="K33" s="33">
        <v>11.9</v>
      </c>
      <c r="L33" s="33">
        <v>7.08</v>
      </c>
      <c r="M33" s="33">
        <v>7.2240000000000002</v>
      </c>
      <c r="N33" s="33">
        <v>18</v>
      </c>
      <c r="O33" s="33">
        <v>27</v>
      </c>
      <c r="P33" s="33">
        <v>16</v>
      </c>
      <c r="Q33" s="33">
        <v>26</v>
      </c>
      <c r="R33" s="80">
        <f>SUM(H33:K33)</f>
        <v>61.526000000000003</v>
      </c>
      <c r="S33" s="57">
        <f>SUM(G33:L33)</f>
        <v>78.926000000000002</v>
      </c>
      <c r="T33" s="111">
        <f>(G32*G$6)+(H32*H$6)+(I32*I$6)</f>
        <v>43.013000000000005</v>
      </c>
      <c r="U33" s="111">
        <f>(J32*J$6)+(K32*K$6)+(L32*L$6)</f>
        <v>35.912999999999997</v>
      </c>
    </row>
    <row r="34" spans="1:21" ht="9" customHeight="1" x14ac:dyDescent="0.25">
      <c r="A34" s="23"/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2"/>
      <c r="O34" s="22"/>
      <c r="P34" s="22"/>
      <c r="Q34" s="22"/>
      <c r="R34" s="77"/>
      <c r="S34" s="35"/>
      <c r="T34" s="111"/>
      <c r="U34" s="109"/>
    </row>
    <row r="35" spans="1:21" x14ac:dyDescent="0.25">
      <c r="A35" s="148" t="s">
        <v>31</v>
      </c>
      <c r="B35" s="30">
        <f>B36/B$6</f>
        <v>2.5000000000000001E-2</v>
      </c>
      <c r="C35" s="40">
        <f t="shared" ref="C35:S35" si="9">C36/C$6</f>
        <v>2.5000000000000001E-2</v>
      </c>
      <c r="D35" s="40">
        <f t="shared" si="9"/>
        <v>2.5000000000000001E-2</v>
      </c>
      <c r="E35" s="40">
        <f t="shared" si="9"/>
        <v>2.7E-2</v>
      </c>
      <c r="F35" s="40">
        <f t="shared" si="9"/>
        <v>2.2000000000000006E-2</v>
      </c>
      <c r="G35" s="40">
        <f t="shared" si="9"/>
        <v>2.9000000000000001E-2</v>
      </c>
      <c r="H35" s="40">
        <f t="shared" si="9"/>
        <v>0.02</v>
      </c>
      <c r="I35" s="40">
        <f t="shared" si="9"/>
        <v>0.04</v>
      </c>
      <c r="J35" s="40">
        <f t="shared" si="9"/>
        <v>3.0000000000000002E-2</v>
      </c>
      <c r="K35" s="40">
        <f t="shared" si="9"/>
        <v>1.4705882352941176E-2</v>
      </c>
      <c r="L35" s="40">
        <f t="shared" si="9"/>
        <v>0.03</v>
      </c>
      <c r="M35" s="40">
        <f t="shared" si="9"/>
        <v>1.5000000000000001E-2</v>
      </c>
      <c r="N35" s="40">
        <f t="shared" si="9"/>
        <v>1.5021459227467811E-2</v>
      </c>
      <c r="O35" s="40">
        <f t="shared" si="9"/>
        <v>2.8678304239401497E-2</v>
      </c>
      <c r="P35" s="40">
        <f t="shared" si="9"/>
        <v>2.8350515463917526E-2</v>
      </c>
      <c r="Q35" s="40">
        <f t="shared" si="9"/>
        <v>2.4608501118568233E-2</v>
      </c>
      <c r="R35" s="79">
        <f t="shared" si="9"/>
        <v>2.6187639612807151E-2</v>
      </c>
      <c r="S35" s="38">
        <f t="shared" si="9"/>
        <v>2.7019340159271904E-2</v>
      </c>
      <c r="T35" s="110">
        <f>T36/T$6</f>
        <v>2.9943661971830987E-2</v>
      </c>
      <c r="U35" s="110">
        <f>U36/U$6</f>
        <v>2.5038167938931301E-2</v>
      </c>
    </row>
    <row r="36" spans="1:21" x14ac:dyDescent="0.25">
      <c r="A36" s="148"/>
      <c r="B36" s="32">
        <v>52.575000000000003</v>
      </c>
      <c r="C36" s="33">
        <v>41.375</v>
      </c>
      <c r="D36" s="33">
        <v>11.175000000000001</v>
      </c>
      <c r="E36" s="33">
        <v>27.675000000000001</v>
      </c>
      <c r="F36" s="33">
        <v>23.716000000000005</v>
      </c>
      <c r="G36" s="33">
        <v>3.48</v>
      </c>
      <c r="H36" s="33">
        <v>5.82</v>
      </c>
      <c r="I36" s="33">
        <v>11.96</v>
      </c>
      <c r="J36" s="33">
        <v>12.39</v>
      </c>
      <c r="K36" s="33">
        <v>5</v>
      </c>
      <c r="L36" s="33">
        <v>8.85</v>
      </c>
      <c r="M36" s="33">
        <v>5.16</v>
      </c>
      <c r="N36" s="33">
        <v>7</v>
      </c>
      <c r="O36" s="33">
        <v>23</v>
      </c>
      <c r="P36" s="33">
        <v>11</v>
      </c>
      <c r="Q36" s="33">
        <v>11</v>
      </c>
      <c r="R36" s="80">
        <f>SUM(H36:K36)</f>
        <v>35.17</v>
      </c>
      <c r="S36" s="57">
        <f>SUM(G36:L36)</f>
        <v>47.500000000000007</v>
      </c>
      <c r="T36" s="111">
        <f>(G35*G$6)+(H35*H$6)+(I35*I$6)</f>
        <v>21.26</v>
      </c>
      <c r="U36" s="111">
        <f>(J35*J$6)+(K35*K$6)+(L35*L$6)</f>
        <v>26.240000000000002</v>
      </c>
    </row>
    <row r="37" spans="1:21" ht="9" customHeight="1" x14ac:dyDescent="0.25">
      <c r="A37" s="23"/>
      <c r="B37" s="2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O37" s="22"/>
      <c r="P37" s="22"/>
      <c r="Q37" s="22"/>
      <c r="R37" s="77"/>
      <c r="S37" s="35"/>
      <c r="T37" s="111"/>
      <c r="U37" s="109"/>
    </row>
    <row r="38" spans="1:21" x14ac:dyDescent="0.25">
      <c r="A38" s="148" t="s">
        <v>32</v>
      </c>
      <c r="B38" s="30">
        <f>B39/B$6</f>
        <v>0.115</v>
      </c>
      <c r="C38" s="40">
        <f t="shared" ref="C38:S38" si="10">C39/C$6</f>
        <v>0.11699999999999999</v>
      </c>
      <c r="D38" s="40">
        <f t="shared" si="10"/>
        <v>0.10699999999999998</v>
      </c>
      <c r="E38" s="40">
        <f t="shared" si="10"/>
        <v>0.11800000000000001</v>
      </c>
      <c r="F38" s="40">
        <f t="shared" si="10"/>
        <v>0.11099999999999999</v>
      </c>
      <c r="G38" s="40">
        <f t="shared" si="10"/>
        <v>3.7000000000000005E-2</v>
      </c>
      <c r="H38" s="40">
        <f t="shared" si="10"/>
        <v>0.18000000000000002</v>
      </c>
      <c r="I38" s="40">
        <f t="shared" si="10"/>
        <v>0.13900000000000001</v>
      </c>
      <c r="J38" s="40">
        <f t="shared" si="10"/>
        <v>0.17300000000000004</v>
      </c>
      <c r="K38" s="40">
        <f t="shared" si="10"/>
        <v>0.12</v>
      </c>
      <c r="L38" s="40">
        <f t="shared" si="10"/>
        <v>5.7000000000000002E-2</v>
      </c>
      <c r="M38" s="40">
        <f t="shared" si="10"/>
        <v>0.04</v>
      </c>
      <c r="N38" s="40">
        <f t="shared" si="10"/>
        <v>0.13304721030042918</v>
      </c>
      <c r="O38" s="40">
        <f t="shared" si="10"/>
        <v>9.4763092269326679E-2</v>
      </c>
      <c r="P38" s="40">
        <f t="shared" si="10"/>
        <v>0.14690721649484537</v>
      </c>
      <c r="Q38" s="40">
        <f t="shared" si="10"/>
        <v>0.10067114093959731</v>
      </c>
      <c r="R38" s="79">
        <f t="shared" si="10"/>
        <v>0.15352941176470589</v>
      </c>
      <c r="S38" s="38">
        <f t="shared" si="10"/>
        <v>0.12937713310580204</v>
      </c>
      <c r="T38" s="110">
        <f>T39/T$6</f>
        <v>0.13856478873239439</v>
      </c>
      <c r="U38" s="110">
        <f>U39/U$6</f>
        <v>0.12315267175572521</v>
      </c>
    </row>
    <row r="39" spans="1:21" x14ac:dyDescent="0.25">
      <c r="A39" s="148"/>
      <c r="B39" s="32">
        <v>241.845</v>
      </c>
      <c r="C39" s="33">
        <v>193.63499999999999</v>
      </c>
      <c r="D39" s="33">
        <v>47.828999999999994</v>
      </c>
      <c r="E39" s="33">
        <v>120.95</v>
      </c>
      <c r="F39" s="33">
        <v>119.65799999999999</v>
      </c>
      <c r="G39" s="33">
        <v>4.4400000000000004</v>
      </c>
      <c r="H39" s="33">
        <v>52.38</v>
      </c>
      <c r="I39" s="33">
        <v>41.561000000000007</v>
      </c>
      <c r="J39" s="33">
        <v>71.449000000000012</v>
      </c>
      <c r="K39" s="33">
        <v>40.799999999999997</v>
      </c>
      <c r="L39" s="33">
        <v>16.815000000000001</v>
      </c>
      <c r="M39" s="33">
        <v>13.76</v>
      </c>
      <c r="N39" s="33">
        <v>62</v>
      </c>
      <c r="O39" s="33">
        <v>76</v>
      </c>
      <c r="P39" s="33">
        <v>57</v>
      </c>
      <c r="Q39" s="33">
        <v>45</v>
      </c>
      <c r="R39" s="80">
        <f>SUM(H39:K39)</f>
        <v>206.19</v>
      </c>
      <c r="S39" s="57">
        <f>SUM(G39:L39)</f>
        <v>227.44499999999999</v>
      </c>
      <c r="T39" s="111">
        <f>(G38*G$6)+(H38*H$6)+(I38*I$6)</f>
        <v>98.381000000000014</v>
      </c>
      <c r="U39" s="111">
        <f>(J38*J$6)+(K38*K$6)+(L38*L$6)</f>
        <v>129.06400000000002</v>
      </c>
    </row>
    <row r="40" spans="1:21" ht="9" customHeight="1" x14ac:dyDescent="0.25">
      <c r="A40" s="23"/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O40" s="22"/>
      <c r="P40" s="22"/>
      <c r="Q40" s="22"/>
      <c r="R40" s="77"/>
      <c r="S40" s="35"/>
      <c r="T40" s="111"/>
      <c r="U40" s="109"/>
    </row>
    <row r="41" spans="1:21" ht="12.75" customHeight="1" x14ac:dyDescent="0.25">
      <c r="A41" s="149" t="s">
        <v>33</v>
      </c>
      <c r="B41" s="31">
        <f>B42/B$6</f>
        <v>0.11</v>
      </c>
      <c r="C41" s="64">
        <f t="shared" ref="C41:S41" si="11">C42/C$6</f>
        <v>0.11499999999999999</v>
      </c>
      <c r="D41" s="64">
        <f t="shared" si="11"/>
        <v>0.09</v>
      </c>
      <c r="E41" s="64">
        <f t="shared" si="11"/>
        <v>0.14899999999999999</v>
      </c>
      <c r="F41" s="64">
        <f t="shared" si="11"/>
        <v>7.1999999999999995E-2</v>
      </c>
      <c r="G41" s="64">
        <f t="shared" si="11"/>
        <v>5.9000000000000004E-2</v>
      </c>
      <c r="H41" s="64">
        <f t="shared" si="11"/>
        <v>0.109</v>
      </c>
      <c r="I41" s="64">
        <f t="shared" si="11"/>
        <v>0.183</v>
      </c>
      <c r="J41" s="64">
        <f t="shared" si="11"/>
        <v>0.17300000000000004</v>
      </c>
      <c r="K41" s="64">
        <f t="shared" si="11"/>
        <v>0.14899999999999999</v>
      </c>
      <c r="L41" s="64">
        <f t="shared" si="11"/>
        <v>4.1000000000000002E-2</v>
      </c>
      <c r="M41" s="64">
        <f t="shared" si="11"/>
        <v>8.0000000000000002E-3</v>
      </c>
      <c r="N41" s="64">
        <f t="shared" si="11"/>
        <v>0.1072961373390558</v>
      </c>
      <c r="O41" s="64">
        <f t="shared" si="11"/>
        <v>0.10099750623441396</v>
      </c>
      <c r="P41" s="64">
        <f t="shared" si="11"/>
        <v>0.12886597938144329</v>
      </c>
      <c r="Q41" s="64">
        <f t="shared" si="11"/>
        <v>0.11185682326621924</v>
      </c>
      <c r="R41" s="79">
        <f t="shared" si="11"/>
        <v>0.15528294862248698</v>
      </c>
      <c r="S41" s="38">
        <f t="shared" si="11"/>
        <v>0.1295335608646189</v>
      </c>
      <c r="T41" s="110">
        <f>T42/T$6</f>
        <v>0.13171267605633802</v>
      </c>
      <c r="U41" s="110">
        <f>U42/U$6</f>
        <v>0.12805725190839695</v>
      </c>
    </row>
    <row r="42" spans="1:21" x14ac:dyDescent="0.25">
      <c r="A42" s="150"/>
      <c r="B42" s="41">
        <v>231.33</v>
      </c>
      <c r="C42" s="42">
        <v>190.32499999999999</v>
      </c>
      <c r="D42" s="42">
        <v>40.229999999999997</v>
      </c>
      <c r="E42" s="42">
        <v>152.72499999999999</v>
      </c>
      <c r="F42" s="42">
        <v>77.616</v>
      </c>
      <c r="G42" s="42">
        <v>7.08</v>
      </c>
      <c r="H42" s="42">
        <v>31.719000000000001</v>
      </c>
      <c r="I42" s="42">
        <v>54.716999999999999</v>
      </c>
      <c r="J42" s="42">
        <v>71.449000000000012</v>
      </c>
      <c r="K42" s="42">
        <v>50.66</v>
      </c>
      <c r="L42" s="42">
        <v>12.095000000000001</v>
      </c>
      <c r="M42" s="42">
        <v>2.7519999999999998</v>
      </c>
      <c r="N42" s="42">
        <v>50</v>
      </c>
      <c r="O42" s="42">
        <v>81</v>
      </c>
      <c r="P42" s="42">
        <v>50</v>
      </c>
      <c r="Q42" s="42">
        <v>50</v>
      </c>
      <c r="R42" s="81">
        <f>SUM(H42:K42)</f>
        <v>208.54500000000002</v>
      </c>
      <c r="S42" s="57">
        <f>SUM(G42:L42)</f>
        <v>227.72</v>
      </c>
      <c r="T42" s="112">
        <f>(G41*G$6)+(H41*H$6)+(I41*I$6)</f>
        <v>93.515999999999991</v>
      </c>
      <c r="U42" s="112">
        <f>(J41*J$6)+(K41*K$6)+(L41*L$6)</f>
        <v>134.20400000000001</v>
      </c>
    </row>
    <row r="43" spans="1:21" ht="9" customHeight="1" x14ac:dyDescent="0.25">
      <c r="A43" s="14"/>
      <c r="B43" s="2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2"/>
      <c r="O43" s="62"/>
      <c r="P43" s="62"/>
      <c r="Q43" s="62"/>
      <c r="R43" s="77"/>
      <c r="S43" s="70"/>
      <c r="T43" s="109"/>
      <c r="U43" s="109"/>
    </row>
    <row r="44" spans="1:21" ht="12.75" customHeight="1" x14ac:dyDescent="0.25">
      <c r="A44" s="14" t="s">
        <v>34</v>
      </c>
      <c r="B44" s="32">
        <f>B9+B18+B30</f>
        <v>2103</v>
      </c>
      <c r="C44" s="32">
        <f t="shared" ref="C44:Q44" si="12">C9+C18+C30</f>
        <v>1655.1750000000002</v>
      </c>
      <c r="D44" s="32">
        <f t="shared" si="12"/>
        <v>446.59199999999998</v>
      </c>
      <c r="E44" s="32">
        <f t="shared" si="12"/>
        <v>1025.0999999999999</v>
      </c>
      <c r="F44" s="32">
        <f t="shared" si="12"/>
        <v>1078.7380000000001</v>
      </c>
      <c r="G44" s="32">
        <f t="shared" si="12"/>
        <v>120.08000000000001</v>
      </c>
      <c r="H44" s="32">
        <f t="shared" si="12"/>
        <v>290.87</v>
      </c>
      <c r="I44" s="32">
        <f t="shared" si="12"/>
        <v>299.23700000000002</v>
      </c>
      <c r="J44" s="32">
        <f t="shared" si="12"/>
        <v>412.34100000000001</v>
      </c>
      <c r="K44" s="32">
        <f t="shared" si="12"/>
        <v>340.44</v>
      </c>
      <c r="L44" s="32">
        <f t="shared" si="12"/>
        <v>294.61</v>
      </c>
      <c r="M44" s="32">
        <f t="shared" si="12"/>
        <v>343.92</v>
      </c>
      <c r="N44" s="32">
        <f t="shared" si="12"/>
        <v>466</v>
      </c>
      <c r="O44" s="32">
        <f t="shared" si="12"/>
        <v>802</v>
      </c>
      <c r="P44" s="32">
        <f t="shared" si="12"/>
        <v>388</v>
      </c>
      <c r="Q44" s="32">
        <f t="shared" si="12"/>
        <v>447</v>
      </c>
      <c r="R44" s="80">
        <f>R9+R18+R30</f>
        <v>1342.8879999999999</v>
      </c>
      <c r="S44" s="57">
        <f>S9+S18+S30</f>
        <v>1757.578</v>
      </c>
      <c r="T44" s="111">
        <f>T30+T18+T9</f>
        <v>710.18700000000001</v>
      </c>
      <c r="U44" s="111">
        <f>U30+U18+U9</f>
        <v>1047.3910000000001</v>
      </c>
    </row>
    <row r="45" spans="1:21" x14ac:dyDescent="0.25">
      <c r="A45" s="3"/>
      <c r="B45" s="67">
        <f t="shared" ref="B45:P45" si="13">(C9+C18+C30)/C6</f>
        <v>1.000105740181269</v>
      </c>
      <c r="C45" s="67">
        <f t="shared" si="13"/>
        <v>0.99908724832214757</v>
      </c>
      <c r="D45" s="67">
        <f t="shared" si="13"/>
        <v>1.0000975609756098</v>
      </c>
      <c r="E45" s="67">
        <f t="shared" si="13"/>
        <v>1.0006846011131727</v>
      </c>
      <c r="F45" s="67">
        <f t="shared" si="13"/>
        <v>1.0006666666666668</v>
      </c>
      <c r="G45" s="67">
        <f t="shared" si="13"/>
        <v>0.99955326460481098</v>
      </c>
      <c r="H45" s="67">
        <f t="shared" si="13"/>
        <v>1.0007926421404683</v>
      </c>
      <c r="I45" s="67">
        <f t="shared" si="13"/>
        <v>0.99840435835351093</v>
      </c>
      <c r="J45" s="67">
        <f t="shared" si="13"/>
        <v>1.0012941176470589</v>
      </c>
      <c r="K45" s="67">
        <f t="shared" si="13"/>
        <v>0.99867796610169501</v>
      </c>
      <c r="L45" s="67">
        <f t="shared" si="13"/>
        <v>0.99976744186046518</v>
      </c>
      <c r="M45" s="67">
        <f t="shared" si="13"/>
        <v>1</v>
      </c>
      <c r="N45" s="67">
        <f t="shared" si="13"/>
        <v>1</v>
      </c>
      <c r="O45" s="67">
        <f t="shared" si="13"/>
        <v>1</v>
      </c>
      <c r="P45" s="67">
        <f t="shared" si="13"/>
        <v>1</v>
      </c>
      <c r="Q45" s="67">
        <f>(Q9+Q18+Q30)/Q6</f>
        <v>1</v>
      </c>
      <c r="R45" s="83">
        <f>(R9+R18+R30)/R6</f>
        <v>0.99991660461653009</v>
      </c>
      <c r="S45" s="73">
        <f>(S9+S18+S30)/S6</f>
        <v>0.99975995449374289</v>
      </c>
      <c r="T45" s="113">
        <f>T8+T17+T29</f>
        <v>1.00026338028169</v>
      </c>
      <c r="U45" s="113">
        <f>U8+U17+U29</f>
        <v>0.99941889312977095</v>
      </c>
    </row>
    <row r="46" spans="1:21" x14ac:dyDescent="0.25">
      <c r="A46" s="66" t="s">
        <v>38</v>
      </c>
    </row>
  </sheetData>
  <mergeCells count="19">
    <mergeCell ref="P4:P5"/>
    <mergeCell ref="Q4:Q5"/>
    <mergeCell ref="A11:A12"/>
    <mergeCell ref="C4:D4"/>
    <mergeCell ref="E4:F4"/>
    <mergeCell ref="G4:M4"/>
    <mergeCell ref="N4:N5"/>
    <mergeCell ref="A41:A42"/>
    <mergeCell ref="A14:A15"/>
    <mergeCell ref="A20:A21"/>
    <mergeCell ref="A23:A24"/>
    <mergeCell ref="A26:A27"/>
    <mergeCell ref="O4:O5"/>
    <mergeCell ref="A1:M1"/>
    <mergeCell ref="A2:M2"/>
    <mergeCell ref="A3:M3"/>
    <mergeCell ref="A32:A33"/>
    <mergeCell ref="A35:A36"/>
    <mergeCell ref="A38:A39"/>
  </mergeCells>
  <phoneticPr fontId="10" type="noConversion"/>
  <printOptions verticalCentered="1"/>
  <pageMargins left="0.39370078740157483" right="0.39370078740157483" top="0.31496062992125984" bottom="0.39370078740157483" header="0.51181102362204722" footer="0.51181102362204722"/>
  <pageSetup paperSize="9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A76" workbookViewId="0">
      <selection activeCell="K119" sqref="K119"/>
    </sheetView>
  </sheetViews>
  <sheetFormatPr baseColWidth="10" defaultRowHeight="13.2" x14ac:dyDescent="0.25"/>
  <cols>
    <col min="1" max="1" width="5.33203125" bestFit="1" customWidth="1"/>
    <col min="2" max="2" width="11.6640625" bestFit="1" customWidth="1"/>
    <col min="3" max="3" width="11" bestFit="1" customWidth="1"/>
    <col min="4" max="4" width="8.109375" bestFit="1" customWidth="1"/>
    <col min="6" max="6" width="5.109375" bestFit="1" customWidth="1"/>
    <col min="7" max="7" width="11.5546875" bestFit="1" customWidth="1"/>
    <col min="8" max="8" width="9.109375" customWidth="1"/>
    <col min="9" max="9" width="20.6640625" customWidth="1"/>
  </cols>
  <sheetData>
    <row r="1" spans="1:9" ht="15" x14ac:dyDescent="0.25">
      <c r="A1" s="158" t="s">
        <v>70</v>
      </c>
      <c r="B1" s="158"/>
      <c r="C1" s="158"/>
      <c r="D1" s="158"/>
      <c r="E1" s="158"/>
      <c r="F1" s="158"/>
      <c r="G1" s="158"/>
      <c r="H1" s="158"/>
      <c r="I1" s="158"/>
    </row>
    <row r="2" spans="1:9" ht="15" x14ac:dyDescent="0.25">
      <c r="A2" s="161" t="s">
        <v>72</v>
      </c>
      <c r="B2" s="161"/>
      <c r="C2" s="161"/>
      <c r="D2" s="161"/>
      <c r="E2" s="161"/>
      <c r="F2" s="161"/>
      <c r="G2" s="161"/>
      <c r="H2" s="161"/>
      <c r="I2" s="161"/>
    </row>
    <row r="3" spans="1:9" ht="9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5">
      <c r="A4" s="122" t="s">
        <v>3</v>
      </c>
      <c r="B4" s="127" t="s">
        <v>66</v>
      </c>
      <c r="C4" s="159" t="s">
        <v>65</v>
      </c>
      <c r="D4" s="159"/>
      <c r="E4" s="159"/>
      <c r="F4" s="159"/>
      <c r="G4" s="159"/>
      <c r="H4" s="159"/>
      <c r="I4" s="159"/>
    </row>
    <row r="5" spans="1:9" x14ac:dyDescent="0.25">
      <c r="A5" s="122"/>
      <c r="B5" s="126"/>
      <c r="C5" s="159" t="s">
        <v>68</v>
      </c>
      <c r="D5" s="159"/>
      <c r="E5" s="159"/>
      <c r="F5" s="159"/>
      <c r="G5" s="159"/>
      <c r="H5" s="159"/>
      <c r="I5" s="159"/>
    </row>
    <row r="6" spans="1:9" ht="12.75" customHeight="1" x14ac:dyDescent="0.25">
      <c r="A6" s="119" t="s">
        <v>67</v>
      </c>
      <c r="B6" s="119"/>
      <c r="C6" s="160" t="s">
        <v>69</v>
      </c>
      <c r="D6" s="160"/>
      <c r="E6" s="160"/>
      <c r="F6" s="160"/>
      <c r="G6" s="160"/>
      <c r="H6" s="160"/>
      <c r="I6" s="160"/>
    </row>
    <row r="7" spans="1:9" ht="9" customHeight="1" x14ac:dyDescent="0.25">
      <c r="A7" s="121"/>
      <c r="B7" s="121"/>
      <c r="C7" s="128"/>
      <c r="D7" s="128"/>
      <c r="E7" s="128"/>
      <c r="F7" s="128"/>
      <c r="G7" s="128"/>
      <c r="H7" s="128"/>
      <c r="I7" s="128"/>
    </row>
    <row r="8" spans="1:9" x14ac:dyDescent="0.25">
      <c r="A8" s="119"/>
      <c r="B8" s="119"/>
      <c r="C8" s="119"/>
      <c r="D8" s="119"/>
      <c r="E8" s="119"/>
      <c r="F8" s="119"/>
      <c r="G8" s="119"/>
      <c r="H8" s="119"/>
      <c r="I8" s="119"/>
    </row>
    <row r="9" spans="1:9" ht="12" customHeight="1" x14ac:dyDescent="0.25">
      <c r="A9" s="119"/>
      <c r="B9" s="119"/>
      <c r="C9" s="119"/>
      <c r="D9" s="119"/>
      <c r="E9" s="119"/>
      <c r="F9" s="119"/>
      <c r="G9" s="119"/>
      <c r="H9" s="119"/>
      <c r="I9" s="123"/>
    </row>
    <row r="10" spans="1:9" x14ac:dyDescent="0.25">
      <c r="A10" s="157" t="s">
        <v>64</v>
      </c>
      <c r="B10" s="157"/>
      <c r="C10" s="157"/>
      <c r="D10" s="157"/>
      <c r="F10" s="157" t="s">
        <v>64</v>
      </c>
      <c r="G10" s="157"/>
      <c r="H10" s="157"/>
      <c r="I10" s="124"/>
    </row>
    <row r="11" spans="1:9" x14ac:dyDescent="0.25">
      <c r="A11" s="87" t="s">
        <v>49</v>
      </c>
      <c r="B11" s="130" t="s">
        <v>46</v>
      </c>
      <c r="C11" s="130" t="s">
        <v>47</v>
      </c>
      <c r="D11" s="130" t="s">
        <v>48</v>
      </c>
      <c r="F11" s="87" t="s">
        <v>49</v>
      </c>
      <c r="G11" s="87" t="s">
        <v>57</v>
      </c>
      <c r="H11" s="87" t="s">
        <v>48</v>
      </c>
      <c r="I11" s="124" t="s">
        <v>3</v>
      </c>
    </row>
    <row r="12" spans="1:9" x14ac:dyDescent="0.25">
      <c r="A12" s="120">
        <v>2000</v>
      </c>
      <c r="B12" s="130">
        <v>42.2</v>
      </c>
      <c r="C12" s="130">
        <v>23.9</v>
      </c>
      <c r="D12" s="130">
        <v>33.799999999999997</v>
      </c>
      <c r="F12" s="120">
        <v>2000</v>
      </c>
      <c r="G12" s="87">
        <v>66.099999999999994</v>
      </c>
      <c r="H12" s="87">
        <v>33.799999999999997</v>
      </c>
      <c r="I12" s="124"/>
    </row>
    <row r="13" spans="1:9" x14ac:dyDescent="0.25">
      <c r="A13" s="120" t="s">
        <v>50</v>
      </c>
      <c r="B13" s="131">
        <v>36.200000000000003</v>
      </c>
      <c r="C13" s="131">
        <v>27.1</v>
      </c>
      <c r="D13" s="131">
        <v>36.700000000000003</v>
      </c>
      <c r="F13" s="120" t="s">
        <v>50</v>
      </c>
      <c r="G13" s="71">
        <v>63.3</v>
      </c>
      <c r="H13" s="71">
        <v>36.700000000000003</v>
      </c>
      <c r="I13" s="125"/>
    </row>
    <row r="14" spans="1:9" x14ac:dyDescent="0.25">
      <c r="A14" s="120" t="s">
        <v>51</v>
      </c>
      <c r="B14" s="131">
        <v>38.700000000000003</v>
      </c>
      <c r="C14" s="131">
        <v>26.1</v>
      </c>
      <c r="D14" s="131">
        <v>35.1</v>
      </c>
      <c r="F14" s="120" t="s">
        <v>51</v>
      </c>
      <c r="G14" s="71">
        <v>64.8</v>
      </c>
      <c r="H14" s="71">
        <v>35.1</v>
      </c>
      <c r="I14" s="125"/>
    </row>
    <row r="15" spans="1:9" x14ac:dyDescent="0.25">
      <c r="A15" s="120" t="s">
        <v>52</v>
      </c>
      <c r="B15" s="131">
        <v>42.5</v>
      </c>
      <c r="C15" s="131">
        <v>28.5</v>
      </c>
      <c r="D15" s="131">
        <v>29</v>
      </c>
      <c r="F15" s="120" t="s">
        <v>52</v>
      </c>
      <c r="G15" s="71">
        <v>71</v>
      </c>
      <c r="H15" s="71">
        <v>29</v>
      </c>
      <c r="I15" s="125"/>
    </row>
    <row r="16" spans="1:9" x14ac:dyDescent="0.25">
      <c r="I16" s="124"/>
    </row>
    <row r="17" spans="9:9" x14ac:dyDescent="0.25">
      <c r="I17" s="124"/>
    </row>
    <row r="61" spans="1:9" ht="15" x14ac:dyDescent="0.25">
      <c r="A61" s="158" t="s">
        <v>70</v>
      </c>
      <c r="B61" s="158"/>
      <c r="C61" s="158"/>
      <c r="D61" s="158"/>
      <c r="E61" s="158"/>
      <c r="F61" s="158"/>
      <c r="G61" s="158"/>
      <c r="H61" s="158"/>
      <c r="I61" s="158"/>
    </row>
    <row r="62" spans="1:9" ht="15" x14ac:dyDescent="0.25">
      <c r="A62" s="161" t="s">
        <v>71</v>
      </c>
      <c r="B62" s="161"/>
      <c r="C62" s="161"/>
      <c r="D62" s="161"/>
      <c r="E62" s="161"/>
      <c r="F62" s="161"/>
      <c r="G62" s="161"/>
      <c r="H62" s="161"/>
      <c r="I62" s="161"/>
    </row>
    <row r="63" spans="1:9" ht="9" customHeight="1" x14ac:dyDescent="0.25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x14ac:dyDescent="0.25">
      <c r="A64" s="122" t="s">
        <v>3</v>
      </c>
      <c r="B64" s="127" t="s">
        <v>66</v>
      </c>
      <c r="C64" s="159" t="s">
        <v>65</v>
      </c>
      <c r="D64" s="159"/>
      <c r="E64" s="159"/>
      <c r="F64" s="159"/>
      <c r="G64" s="159"/>
      <c r="H64" s="159"/>
      <c r="I64" s="159"/>
    </row>
    <row r="65" spans="1:9" x14ac:dyDescent="0.25">
      <c r="A65" s="122"/>
      <c r="B65" s="126"/>
      <c r="C65" s="159" t="s">
        <v>68</v>
      </c>
      <c r="D65" s="159"/>
      <c r="E65" s="159"/>
      <c r="F65" s="159"/>
      <c r="G65" s="159"/>
      <c r="H65" s="159"/>
      <c r="I65" s="159"/>
    </row>
    <row r="66" spans="1:9" x14ac:dyDescent="0.25">
      <c r="A66" s="119" t="s">
        <v>67</v>
      </c>
      <c r="B66" s="119"/>
      <c r="C66" s="160" t="s">
        <v>69</v>
      </c>
      <c r="D66" s="160"/>
      <c r="E66" s="160"/>
      <c r="F66" s="160"/>
      <c r="G66" s="160"/>
      <c r="H66" s="160"/>
      <c r="I66" s="160"/>
    </row>
    <row r="67" spans="1:9" ht="9" customHeight="1" x14ac:dyDescent="0.25">
      <c r="A67" s="121"/>
      <c r="B67" s="121"/>
      <c r="C67" s="128"/>
      <c r="D67" s="128"/>
      <c r="E67" s="128"/>
      <c r="F67" s="128"/>
      <c r="G67" s="128"/>
      <c r="H67" s="128"/>
      <c r="I67" s="128"/>
    </row>
    <row r="68" spans="1:9" x14ac:dyDescent="0.25">
      <c r="A68" s="119"/>
      <c r="B68" s="119"/>
      <c r="C68" s="119"/>
      <c r="D68" s="119"/>
      <c r="E68" s="119"/>
      <c r="F68" s="119"/>
      <c r="G68" s="119"/>
      <c r="H68" s="119"/>
      <c r="I68" s="119"/>
    </row>
    <row r="70" spans="1:9" x14ac:dyDescent="0.25">
      <c r="A70" s="157" t="s">
        <v>63</v>
      </c>
      <c r="B70" s="157"/>
      <c r="C70" s="157"/>
      <c r="D70" s="157"/>
      <c r="F70" s="157" t="s">
        <v>63</v>
      </c>
      <c r="G70" s="157"/>
      <c r="H70" s="157"/>
    </row>
    <row r="71" spans="1:9" x14ac:dyDescent="0.25">
      <c r="A71" s="87" t="s">
        <v>49</v>
      </c>
      <c r="B71" s="87" t="s">
        <v>46</v>
      </c>
      <c r="C71" s="87" t="s">
        <v>47</v>
      </c>
      <c r="D71" s="87" t="s">
        <v>48</v>
      </c>
      <c r="F71" s="87" t="s">
        <v>49</v>
      </c>
      <c r="G71" s="87" t="s">
        <v>57</v>
      </c>
      <c r="H71" s="87" t="s">
        <v>48</v>
      </c>
    </row>
    <row r="72" spans="1:9" x14ac:dyDescent="0.25">
      <c r="A72" s="120">
        <v>1997</v>
      </c>
      <c r="B72" s="87">
        <v>38.1</v>
      </c>
      <c r="C72" s="87">
        <v>22.3</v>
      </c>
      <c r="D72" s="87">
        <v>39.6</v>
      </c>
      <c r="F72" s="120">
        <v>1997</v>
      </c>
      <c r="G72" s="87">
        <v>60.4</v>
      </c>
      <c r="H72" s="87">
        <v>39.6</v>
      </c>
    </row>
    <row r="73" spans="1:9" x14ac:dyDescent="0.25">
      <c r="A73" s="120">
        <v>2000</v>
      </c>
      <c r="B73" s="71">
        <v>38.799999999999997</v>
      </c>
      <c r="C73" s="71">
        <v>23.2</v>
      </c>
      <c r="D73" s="71">
        <v>38</v>
      </c>
      <c r="F73" s="120">
        <v>2000</v>
      </c>
      <c r="G73" s="71">
        <v>62</v>
      </c>
      <c r="H73" s="71">
        <v>38</v>
      </c>
    </row>
    <row r="74" spans="1:9" x14ac:dyDescent="0.25">
      <c r="A74" s="120" t="s">
        <v>50</v>
      </c>
      <c r="B74" s="71">
        <v>32.4</v>
      </c>
      <c r="C74" s="71">
        <v>26.6</v>
      </c>
      <c r="D74" s="71">
        <v>41</v>
      </c>
      <c r="F74" s="120" t="s">
        <v>50</v>
      </c>
      <c r="G74" s="71">
        <v>59</v>
      </c>
      <c r="H74" s="71">
        <v>41</v>
      </c>
    </row>
    <row r="75" spans="1:9" x14ac:dyDescent="0.25">
      <c r="A75" s="120" t="s">
        <v>51</v>
      </c>
      <c r="B75" s="71">
        <v>36.299999999999997</v>
      </c>
      <c r="C75" s="71">
        <v>23.9</v>
      </c>
      <c r="D75" s="71">
        <v>39.799999999999997</v>
      </c>
      <c r="F75" s="120" t="s">
        <v>51</v>
      </c>
      <c r="G75" s="71">
        <v>60.2</v>
      </c>
      <c r="H75" s="71">
        <v>39.799999999999997</v>
      </c>
    </row>
    <row r="76" spans="1:9" x14ac:dyDescent="0.25">
      <c r="A76" s="120" t="s">
        <v>52</v>
      </c>
      <c r="B76" s="71">
        <v>39.700000000000003</v>
      </c>
      <c r="C76" s="71">
        <v>27.2</v>
      </c>
      <c r="D76" s="71">
        <v>33</v>
      </c>
      <c r="F76" s="120" t="s">
        <v>52</v>
      </c>
      <c r="G76" s="71">
        <v>66.900000000000006</v>
      </c>
      <c r="H76" s="71">
        <v>33</v>
      </c>
    </row>
    <row r="120" spans="1:9" ht="15" x14ac:dyDescent="0.25">
      <c r="A120" s="158" t="s">
        <v>70</v>
      </c>
      <c r="B120" s="158"/>
      <c r="C120" s="158"/>
      <c r="D120" s="158"/>
      <c r="E120" s="158"/>
      <c r="F120" s="158"/>
      <c r="G120" s="158"/>
      <c r="H120" s="158"/>
      <c r="I120" s="158"/>
    </row>
    <row r="121" spans="1:9" ht="15" x14ac:dyDescent="0.25">
      <c r="A121" s="161" t="s">
        <v>71</v>
      </c>
      <c r="B121" s="161"/>
      <c r="C121" s="161"/>
      <c r="D121" s="161"/>
      <c r="E121" s="161"/>
      <c r="F121" s="161"/>
      <c r="G121" s="161"/>
      <c r="H121" s="161"/>
      <c r="I121" s="161"/>
    </row>
    <row r="122" spans="1:9" ht="9" customHeigh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</row>
    <row r="123" spans="1:9" x14ac:dyDescent="0.25">
      <c r="A123" s="122" t="s">
        <v>3</v>
      </c>
      <c r="B123" s="127" t="s">
        <v>66</v>
      </c>
      <c r="C123" s="159" t="s">
        <v>65</v>
      </c>
      <c r="D123" s="159"/>
      <c r="E123" s="159"/>
      <c r="F123" s="159"/>
      <c r="G123" s="159"/>
      <c r="H123" s="159"/>
      <c r="I123" s="159"/>
    </row>
    <row r="124" spans="1:9" x14ac:dyDescent="0.25">
      <c r="A124" s="122"/>
      <c r="B124" s="126"/>
      <c r="C124" s="159" t="s">
        <v>68</v>
      </c>
      <c r="D124" s="159"/>
      <c r="E124" s="159"/>
      <c r="F124" s="159"/>
      <c r="G124" s="159"/>
      <c r="H124" s="159"/>
      <c r="I124" s="159"/>
    </row>
    <row r="125" spans="1:9" x14ac:dyDescent="0.25">
      <c r="A125" s="119" t="s">
        <v>67</v>
      </c>
      <c r="B125" s="119"/>
      <c r="C125" s="160" t="s">
        <v>69</v>
      </c>
      <c r="D125" s="160"/>
      <c r="E125" s="160"/>
      <c r="F125" s="160"/>
      <c r="G125" s="160"/>
      <c r="H125" s="160"/>
      <c r="I125" s="160"/>
    </row>
    <row r="126" spans="1:9" ht="9" customHeight="1" x14ac:dyDescent="0.25">
      <c r="A126" s="121"/>
      <c r="B126" s="121"/>
      <c r="C126" s="128"/>
      <c r="D126" s="128"/>
      <c r="E126" s="128"/>
      <c r="F126" s="128"/>
      <c r="G126" s="128"/>
      <c r="H126" s="128"/>
      <c r="I126" s="128"/>
    </row>
    <row r="129" spans="1:9" ht="15.6" x14ac:dyDescent="0.3">
      <c r="A129" s="164" t="s">
        <v>75</v>
      </c>
      <c r="B129" s="164"/>
      <c r="C129" s="164"/>
      <c r="D129" s="164"/>
      <c r="E129" s="164"/>
      <c r="F129" s="164"/>
      <c r="G129" s="164"/>
      <c r="H129" s="164"/>
      <c r="I129" s="164"/>
    </row>
    <row r="131" spans="1:9" ht="13.8" x14ac:dyDescent="0.25">
      <c r="A131" s="163" t="s">
        <v>46</v>
      </c>
      <c r="B131" s="163"/>
      <c r="C131" s="163"/>
      <c r="D131" s="163"/>
      <c r="E131" s="163"/>
      <c r="F131" s="163"/>
      <c r="G131" s="163"/>
      <c r="H131" s="163"/>
      <c r="I131" s="163"/>
    </row>
    <row r="132" spans="1:9" ht="12.75" customHeight="1" x14ac:dyDescent="0.25">
      <c r="A132" s="162" t="s">
        <v>26</v>
      </c>
      <c r="B132" s="162"/>
      <c r="C132" s="162"/>
      <c r="D132" s="162"/>
      <c r="E132" s="162"/>
      <c r="F132" s="162"/>
      <c r="G132" s="162"/>
      <c r="H132" s="162"/>
      <c r="I132" s="162"/>
    </row>
    <row r="133" spans="1:9" ht="13.8" x14ac:dyDescent="0.25">
      <c r="A133" s="162" t="s">
        <v>73</v>
      </c>
      <c r="B133" s="162"/>
      <c r="C133" s="162"/>
      <c r="D133" s="162"/>
      <c r="E133" s="162"/>
      <c r="F133" s="162"/>
      <c r="G133" s="162"/>
      <c r="H133" s="162"/>
      <c r="I133" s="162"/>
    </row>
    <row r="134" spans="1:9" ht="13.8" x14ac:dyDescent="0.25">
      <c r="A134" s="165"/>
      <c r="B134" s="165"/>
      <c r="C134" s="165"/>
      <c r="D134" s="165"/>
      <c r="E134" s="165"/>
      <c r="F134" s="165"/>
      <c r="G134" s="165"/>
      <c r="H134" s="165"/>
      <c r="I134" s="165"/>
    </row>
    <row r="135" spans="1:9" ht="13.8" x14ac:dyDescent="0.25">
      <c r="A135" s="163" t="s">
        <v>47</v>
      </c>
      <c r="B135" s="163"/>
      <c r="C135" s="163"/>
      <c r="D135" s="163"/>
      <c r="E135" s="163"/>
      <c r="F135" s="163"/>
      <c r="G135" s="163"/>
      <c r="H135" s="163"/>
      <c r="I135" s="163"/>
    </row>
    <row r="136" spans="1:9" ht="13.8" x14ac:dyDescent="0.25">
      <c r="A136" s="165" t="s">
        <v>28</v>
      </c>
      <c r="B136" s="165"/>
      <c r="C136" s="165"/>
      <c r="D136" s="165"/>
      <c r="E136" s="165"/>
      <c r="F136" s="165"/>
      <c r="G136" s="165"/>
      <c r="H136" s="165"/>
      <c r="I136" s="165"/>
    </row>
    <row r="137" spans="1:9" ht="13.8" x14ac:dyDescent="0.25">
      <c r="A137" s="162" t="s">
        <v>74</v>
      </c>
      <c r="B137" s="165"/>
      <c r="C137" s="165"/>
      <c r="D137" s="165"/>
      <c r="E137" s="165"/>
      <c r="F137" s="165"/>
      <c r="G137" s="165"/>
      <c r="H137" s="165"/>
      <c r="I137" s="165"/>
    </row>
    <row r="138" spans="1:9" ht="13.8" x14ac:dyDescent="0.25">
      <c r="A138" s="165" t="s">
        <v>77</v>
      </c>
      <c r="B138" s="165"/>
      <c r="C138" s="165"/>
      <c r="D138" s="165"/>
      <c r="E138" s="165"/>
      <c r="F138" s="165"/>
      <c r="G138" s="165"/>
      <c r="H138" s="165"/>
      <c r="I138" s="165"/>
    </row>
    <row r="139" spans="1:9" ht="13.8" x14ac:dyDescent="0.25">
      <c r="A139" s="133"/>
      <c r="B139" s="133"/>
      <c r="C139" s="133"/>
      <c r="D139" s="133"/>
      <c r="E139" s="133"/>
      <c r="F139" s="133"/>
      <c r="G139" s="133"/>
      <c r="H139" s="133"/>
      <c r="I139" s="133"/>
    </row>
    <row r="140" spans="1:9" ht="13.8" x14ac:dyDescent="0.25">
      <c r="A140" s="132" t="s">
        <v>76</v>
      </c>
      <c r="B140" s="133"/>
      <c r="C140" s="133"/>
      <c r="D140" s="133"/>
      <c r="E140" s="133"/>
      <c r="F140" s="133"/>
      <c r="G140" s="133"/>
      <c r="H140" s="133"/>
      <c r="I140" s="133"/>
    </row>
    <row r="141" spans="1:9" ht="13.8" x14ac:dyDescent="0.25">
      <c r="A141" s="165"/>
      <c r="B141" s="165"/>
      <c r="C141" s="165"/>
      <c r="D141" s="165"/>
      <c r="E141" s="165"/>
      <c r="F141" s="165"/>
      <c r="G141" s="165"/>
      <c r="H141" s="165"/>
      <c r="I141" s="165"/>
    </row>
    <row r="142" spans="1:9" ht="13.8" x14ac:dyDescent="0.25">
      <c r="A142" s="163" t="s">
        <v>48</v>
      </c>
      <c r="B142" s="163"/>
      <c r="C142" s="163"/>
      <c r="D142" s="163"/>
      <c r="E142" s="163"/>
      <c r="F142" s="163"/>
      <c r="G142" s="163"/>
      <c r="H142" s="163"/>
      <c r="I142" s="163"/>
    </row>
    <row r="143" spans="1:9" ht="13.8" x14ac:dyDescent="0.25">
      <c r="A143" s="165" t="s">
        <v>30</v>
      </c>
      <c r="B143" s="165"/>
      <c r="C143" s="165"/>
      <c r="D143" s="165"/>
      <c r="E143" s="165"/>
      <c r="F143" s="165"/>
      <c r="G143" s="165"/>
      <c r="H143" s="165"/>
      <c r="I143" s="165"/>
    </row>
    <row r="144" spans="1:9" ht="13.8" x14ac:dyDescent="0.25">
      <c r="A144" s="165" t="s">
        <v>31</v>
      </c>
      <c r="B144" s="165"/>
      <c r="C144" s="165"/>
      <c r="D144" s="165"/>
      <c r="E144" s="165"/>
      <c r="F144" s="165"/>
      <c r="G144" s="165"/>
      <c r="H144" s="165"/>
      <c r="I144" s="165"/>
    </row>
    <row r="145" spans="1:9" ht="13.8" x14ac:dyDescent="0.25">
      <c r="A145" s="165" t="s">
        <v>32</v>
      </c>
      <c r="B145" s="165"/>
      <c r="C145" s="165"/>
      <c r="D145" s="165"/>
      <c r="E145" s="165"/>
      <c r="F145" s="165"/>
      <c r="G145" s="165"/>
      <c r="H145" s="165"/>
      <c r="I145" s="165"/>
    </row>
    <row r="146" spans="1:9" ht="13.8" x14ac:dyDescent="0.25">
      <c r="A146" s="165" t="s">
        <v>33</v>
      </c>
      <c r="B146" s="165"/>
      <c r="C146" s="165"/>
      <c r="D146" s="165"/>
      <c r="E146" s="165"/>
      <c r="F146" s="165"/>
      <c r="G146" s="165"/>
      <c r="H146" s="165"/>
      <c r="I146" s="165"/>
    </row>
  </sheetData>
  <mergeCells count="34">
    <mergeCell ref="A135:I135"/>
    <mergeCell ref="A136:I136"/>
    <mergeCell ref="A133:I133"/>
    <mergeCell ref="A134:I134"/>
    <mergeCell ref="A145:I145"/>
    <mergeCell ref="A146:I146"/>
    <mergeCell ref="A137:I137"/>
    <mergeCell ref="A138:I138"/>
    <mergeCell ref="A141:I141"/>
    <mergeCell ref="A142:I142"/>
    <mergeCell ref="A143:I143"/>
    <mergeCell ref="A144:I144"/>
    <mergeCell ref="A120:I120"/>
    <mergeCell ref="A121:I121"/>
    <mergeCell ref="A132:I132"/>
    <mergeCell ref="A131:I131"/>
    <mergeCell ref="A129:I129"/>
    <mergeCell ref="C123:I123"/>
    <mergeCell ref="C124:I124"/>
    <mergeCell ref="C125:I125"/>
    <mergeCell ref="A1:I1"/>
    <mergeCell ref="A2:I2"/>
    <mergeCell ref="F10:H10"/>
    <mergeCell ref="A10:D10"/>
    <mergeCell ref="C6:I6"/>
    <mergeCell ref="C4:I4"/>
    <mergeCell ref="C5:I5"/>
    <mergeCell ref="F70:H70"/>
    <mergeCell ref="A70:D70"/>
    <mergeCell ref="A61:I61"/>
    <mergeCell ref="C65:I65"/>
    <mergeCell ref="C66:I66"/>
    <mergeCell ref="C64:I64"/>
    <mergeCell ref="A62:I62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2" manualBreakCount="2">
    <brk id="60" max="16383" man="1"/>
    <brk id="11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opLeftCell="A19" workbookViewId="0">
      <selection activeCell="G44" sqref="G44"/>
    </sheetView>
  </sheetViews>
  <sheetFormatPr baseColWidth="10" defaultRowHeight="13.2" x14ac:dyDescent="0.25"/>
  <cols>
    <col min="1" max="1" width="6.33203125" style="137" bestFit="1" customWidth="1"/>
    <col min="2" max="2" width="7.88671875" bestFit="1" customWidth="1"/>
    <col min="3" max="8" width="6.33203125" bestFit="1" customWidth="1"/>
    <col min="9" max="9" width="7.5546875" bestFit="1" customWidth="1"/>
    <col min="10" max="11" width="6.33203125" bestFit="1" customWidth="1"/>
  </cols>
  <sheetData>
    <row r="2" spans="1:11" x14ac:dyDescent="0.25">
      <c r="B2" s="155" t="s">
        <v>46</v>
      </c>
      <c r="C2" s="155"/>
      <c r="D2" s="155"/>
      <c r="E2" s="155"/>
      <c r="G2" s="137"/>
      <c r="H2" s="155" t="s">
        <v>46</v>
      </c>
      <c r="I2" s="155"/>
      <c r="J2" s="155"/>
      <c r="K2" s="155"/>
    </row>
    <row r="3" spans="1:11" ht="26.4" x14ac:dyDescent="0.25">
      <c r="A3" s="137" t="s">
        <v>49</v>
      </c>
      <c r="B3" s="29" t="s">
        <v>80</v>
      </c>
      <c r="C3" s="29" t="s">
        <v>81</v>
      </c>
      <c r="D3" s="29" t="s">
        <v>82</v>
      </c>
      <c r="E3" s="29" t="s">
        <v>83</v>
      </c>
      <c r="G3" s="137" t="s">
        <v>49</v>
      </c>
      <c r="H3" s="29" t="s">
        <v>80</v>
      </c>
      <c r="I3" s="29" t="s">
        <v>81</v>
      </c>
      <c r="J3" s="29" t="s">
        <v>82</v>
      </c>
      <c r="K3" s="29" t="s">
        <v>83</v>
      </c>
    </row>
    <row r="4" spans="1:11" x14ac:dyDescent="0.25">
      <c r="A4" s="137" t="s">
        <v>79</v>
      </c>
      <c r="B4" s="135"/>
      <c r="C4" s="135">
        <v>0.38100000000000001</v>
      </c>
      <c r="D4" s="135">
        <v>0.34824568965517239</v>
      </c>
      <c r="E4" s="135">
        <v>0.40461867977528093</v>
      </c>
      <c r="G4" s="137" t="s">
        <v>51</v>
      </c>
      <c r="H4" s="134">
        <v>34.364820846905538</v>
      </c>
      <c r="I4" s="134">
        <v>36.314847942754916</v>
      </c>
      <c r="J4" s="134">
        <v>38.115942028985508</v>
      </c>
      <c r="K4" s="134">
        <v>35.055724417426539</v>
      </c>
    </row>
    <row r="5" spans="1:11" x14ac:dyDescent="0.25">
      <c r="A5" s="137" t="s">
        <v>78</v>
      </c>
      <c r="C5" s="135">
        <v>0.38800000000000001</v>
      </c>
      <c r="D5" s="135">
        <v>0.36949180327868852</v>
      </c>
      <c r="E5" s="135">
        <v>0.4024868421052632</v>
      </c>
      <c r="G5" s="137" t="s">
        <v>52</v>
      </c>
      <c r="H5" s="134">
        <v>35.889798957557709</v>
      </c>
      <c r="I5" s="134">
        <v>39.70420932878271</v>
      </c>
      <c r="J5" s="134">
        <v>43.943661971830991</v>
      </c>
      <c r="K5" s="134">
        <v>36.832061068702288</v>
      </c>
    </row>
    <row r="6" spans="1:11" x14ac:dyDescent="0.25">
      <c r="A6" s="137" t="s">
        <v>50</v>
      </c>
      <c r="B6" s="135">
        <v>0.27886178861788619</v>
      </c>
      <c r="C6" s="135">
        <v>0.32407966203983102</v>
      </c>
      <c r="D6" s="135">
        <v>0.30945558739255014</v>
      </c>
      <c r="E6" s="135">
        <v>0.33472367049009383</v>
      </c>
      <c r="H6" s="134"/>
      <c r="I6" s="134"/>
      <c r="J6" s="134"/>
      <c r="K6" s="134"/>
    </row>
    <row r="7" spans="1:11" x14ac:dyDescent="0.25">
      <c r="A7" s="137" t="s">
        <v>51</v>
      </c>
      <c r="B7" s="135">
        <v>0.34364820846905536</v>
      </c>
      <c r="C7" s="135">
        <v>0.36314847942754919</v>
      </c>
      <c r="D7" s="135">
        <v>0.38115942028985506</v>
      </c>
      <c r="E7" s="135">
        <v>0.35055724417426543</v>
      </c>
      <c r="H7" s="134"/>
      <c r="I7" s="134"/>
      <c r="J7" s="134"/>
      <c r="K7" s="134"/>
    </row>
    <row r="8" spans="1:11" x14ac:dyDescent="0.25">
      <c r="A8" s="137" t="s">
        <v>52</v>
      </c>
      <c r="B8" s="135">
        <v>0.35889798957557706</v>
      </c>
      <c r="C8" s="135">
        <v>0.39704209328782708</v>
      </c>
      <c r="D8" s="135">
        <v>0.43943661971830988</v>
      </c>
      <c r="E8" s="135">
        <v>0.36832061068702288</v>
      </c>
    </row>
    <row r="9" spans="1:11" x14ac:dyDescent="0.25">
      <c r="E9" s="135"/>
    </row>
    <row r="13" spans="1:11" x14ac:dyDescent="0.25">
      <c r="B13" s="155" t="s">
        <v>47</v>
      </c>
      <c r="C13" s="155"/>
      <c r="D13" s="155"/>
      <c r="E13" s="155"/>
      <c r="G13" s="137"/>
      <c r="H13" s="155" t="s">
        <v>47</v>
      </c>
      <c r="I13" s="155"/>
      <c r="J13" s="155"/>
      <c r="K13" s="155"/>
    </row>
    <row r="14" spans="1:11" ht="26.4" x14ac:dyDescent="0.25">
      <c r="B14" s="29" t="s">
        <v>80</v>
      </c>
      <c r="C14" s="29" t="s">
        <v>81</v>
      </c>
      <c r="D14" s="29" t="s">
        <v>82</v>
      </c>
      <c r="E14" s="29" t="s">
        <v>83</v>
      </c>
      <c r="G14" s="137"/>
      <c r="H14" s="29" t="s">
        <v>80</v>
      </c>
      <c r="I14" s="29" t="s">
        <v>81</v>
      </c>
      <c r="J14" s="29" t="s">
        <v>82</v>
      </c>
      <c r="K14" s="29" t="s">
        <v>83</v>
      </c>
    </row>
    <row r="15" spans="1:11" x14ac:dyDescent="0.25">
      <c r="A15" s="137" t="s">
        <v>79</v>
      </c>
      <c r="B15" s="135"/>
      <c r="C15" s="135">
        <v>0.223</v>
      </c>
      <c r="D15" s="135">
        <v>0.16146120689655175</v>
      </c>
      <c r="E15" s="135">
        <v>0.27811727528089891</v>
      </c>
      <c r="G15" s="137" t="s">
        <v>51</v>
      </c>
      <c r="H15" s="134">
        <v>21.742671009771989</v>
      </c>
      <c r="I15" s="134">
        <v>23.911747167561121</v>
      </c>
      <c r="J15" s="134">
        <v>14.347826086956522</v>
      </c>
      <c r="K15" s="134">
        <v>30.59777102330294</v>
      </c>
    </row>
    <row r="16" spans="1:11" x14ac:dyDescent="0.25">
      <c r="A16" s="137" t="s">
        <v>78</v>
      </c>
      <c r="B16" s="135"/>
      <c r="C16" s="135">
        <v>0.23199999999999998</v>
      </c>
      <c r="D16" s="135">
        <v>0.19365573770491801</v>
      </c>
      <c r="E16" s="135">
        <v>0.26311842105263156</v>
      </c>
      <c r="G16" s="137" t="s">
        <v>52</v>
      </c>
      <c r="H16" s="134">
        <v>26.094564408041705</v>
      </c>
      <c r="I16" s="134">
        <v>27.245733788395903</v>
      </c>
      <c r="J16" s="134">
        <v>20.002394366197183</v>
      </c>
      <c r="K16" s="134">
        <v>32.152958015267174</v>
      </c>
    </row>
    <row r="17" spans="1:11" x14ac:dyDescent="0.25">
      <c r="A17" s="137" t="s">
        <v>50</v>
      </c>
      <c r="B17" s="135">
        <v>0.24959349593495936</v>
      </c>
      <c r="C17" s="135">
        <v>0.26554013277006638</v>
      </c>
      <c r="D17" s="135">
        <v>0.19054441260744986</v>
      </c>
      <c r="E17" s="135">
        <v>0.32012513034410844</v>
      </c>
      <c r="H17" s="134"/>
      <c r="I17" s="134"/>
      <c r="J17" s="134"/>
      <c r="K17" s="134"/>
    </row>
    <row r="18" spans="1:11" x14ac:dyDescent="0.25">
      <c r="A18" s="137" t="s">
        <v>51</v>
      </c>
      <c r="B18" s="135">
        <v>0.21742671009771988</v>
      </c>
      <c r="C18" s="135">
        <v>0.2391174716756112</v>
      </c>
      <c r="D18" s="135">
        <v>0.14347826086956522</v>
      </c>
      <c r="E18" s="135">
        <v>0.30597771023302939</v>
      </c>
      <c r="H18" s="134"/>
      <c r="I18" s="134"/>
      <c r="J18" s="134"/>
      <c r="K18" s="134"/>
    </row>
    <row r="19" spans="1:11" x14ac:dyDescent="0.25">
      <c r="A19" s="137" t="s">
        <v>52</v>
      </c>
      <c r="B19" s="135">
        <v>0.26094564408041704</v>
      </c>
      <c r="C19" s="135">
        <v>0.27245733788395904</v>
      </c>
      <c r="D19" s="135">
        <v>0.20002394366197182</v>
      </c>
      <c r="E19" s="135">
        <v>0.32152958015267175</v>
      </c>
    </row>
    <row r="24" spans="1:11" x14ac:dyDescent="0.25">
      <c r="B24" s="155" t="s">
        <v>57</v>
      </c>
      <c r="C24" s="155"/>
      <c r="D24" s="155"/>
      <c r="E24" s="155"/>
      <c r="H24" s="155" t="s">
        <v>57</v>
      </c>
      <c r="I24" s="155"/>
      <c r="J24" s="155"/>
      <c r="K24" s="155"/>
    </row>
    <row r="25" spans="1:11" ht="26.4" x14ac:dyDescent="0.25">
      <c r="B25" s="29" t="s">
        <v>80</v>
      </c>
      <c r="C25" s="29" t="s">
        <v>81</v>
      </c>
      <c r="D25" s="29" t="s">
        <v>82</v>
      </c>
      <c r="E25" s="29" t="s">
        <v>83</v>
      </c>
      <c r="H25" s="29" t="s">
        <v>80</v>
      </c>
      <c r="I25" s="29" t="s">
        <v>81</v>
      </c>
      <c r="J25" s="29" t="s">
        <v>82</v>
      </c>
      <c r="K25" s="29" t="s">
        <v>83</v>
      </c>
    </row>
    <row r="26" spans="1:11" x14ac:dyDescent="0.25">
      <c r="A26" s="137" t="s">
        <v>79</v>
      </c>
      <c r="B26" s="135"/>
      <c r="C26" s="135">
        <v>0.60399999999999998</v>
      </c>
      <c r="D26" s="135">
        <v>0.50970689655172419</v>
      </c>
      <c r="E26" s="135">
        <v>0.68273595505617979</v>
      </c>
      <c r="G26" s="137" t="s">
        <v>51</v>
      </c>
      <c r="H26" s="134">
        <v>56.107491856677527</v>
      </c>
      <c r="I26" s="134">
        <v>60.22659511031604</v>
      </c>
      <c r="J26" s="134">
        <v>52.463768115942024</v>
      </c>
      <c r="K26" s="134">
        <v>65.653495440729486</v>
      </c>
    </row>
    <row r="27" spans="1:11" x14ac:dyDescent="0.25">
      <c r="A27" s="137" t="s">
        <v>78</v>
      </c>
      <c r="B27" s="135"/>
      <c r="C27" s="135">
        <v>0.62</v>
      </c>
      <c r="D27" s="135">
        <v>0.56314754098360653</v>
      </c>
      <c r="E27" s="135">
        <v>0.66560526315789481</v>
      </c>
      <c r="G27" s="137" t="s">
        <v>52</v>
      </c>
      <c r="H27" s="134">
        <v>61.984363365599407</v>
      </c>
      <c r="I27" s="134">
        <v>66.949943117178606</v>
      </c>
      <c r="J27" s="134">
        <v>63.946056338028171</v>
      </c>
      <c r="K27" s="134">
        <v>68.985019083969462</v>
      </c>
    </row>
    <row r="28" spans="1:11" x14ac:dyDescent="0.25">
      <c r="A28" s="137" t="s">
        <v>50</v>
      </c>
      <c r="B28" s="135">
        <v>0.52845528455284552</v>
      </c>
      <c r="C28" s="135">
        <v>0.58961979480989735</v>
      </c>
      <c r="D28" s="135">
        <v>0.5</v>
      </c>
      <c r="E28" s="135">
        <v>0.65484880083420227</v>
      </c>
      <c r="H28" s="134"/>
      <c r="I28" s="134"/>
      <c r="J28" s="134"/>
      <c r="K28" s="134"/>
    </row>
    <row r="29" spans="1:11" x14ac:dyDescent="0.25">
      <c r="A29" s="137" t="s">
        <v>51</v>
      </c>
      <c r="B29" s="135">
        <v>0.56107491856677527</v>
      </c>
      <c r="C29" s="135">
        <v>0.60226595110316039</v>
      </c>
      <c r="D29" s="135">
        <v>0.52463768115942022</v>
      </c>
      <c r="E29" s="135">
        <v>0.65653495440729481</v>
      </c>
      <c r="H29" s="134"/>
      <c r="I29" s="134"/>
      <c r="J29" s="134"/>
      <c r="K29" s="134"/>
    </row>
    <row r="30" spans="1:11" x14ac:dyDescent="0.25">
      <c r="A30" s="137" t="s">
        <v>52</v>
      </c>
      <c r="B30" s="135">
        <v>0.61984363365599404</v>
      </c>
      <c r="C30" s="135">
        <v>0.66949943117178612</v>
      </c>
      <c r="D30" s="135">
        <v>0.63946056338028168</v>
      </c>
      <c r="E30" s="135">
        <v>0.68985019083969457</v>
      </c>
    </row>
    <row r="31" spans="1:11" x14ac:dyDescent="0.25">
      <c r="E31" s="136"/>
    </row>
    <row r="35" spans="1:11" x14ac:dyDescent="0.25">
      <c r="B35" s="155" t="s">
        <v>48</v>
      </c>
      <c r="C35" s="155"/>
      <c r="D35" s="155"/>
      <c r="E35" s="155"/>
      <c r="G35" s="137"/>
      <c r="H35" s="155" t="s">
        <v>48</v>
      </c>
      <c r="I35" s="155"/>
      <c r="J35" s="155"/>
      <c r="K35" s="155"/>
    </row>
    <row r="36" spans="1:11" ht="26.4" x14ac:dyDescent="0.25">
      <c r="B36" s="29" t="s">
        <v>80</v>
      </c>
      <c r="C36" s="29" t="s">
        <v>81</v>
      </c>
      <c r="D36" s="29" t="s">
        <v>82</v>
      </c>
      <c r="E36" s="29" t="s">
        <v>83</v>
      </c>
      <c r="G36" s="137"/>
      <c r="H36" s="29" t="s">
        <v>80</v>
      </c>
      <c r="I36" s="29" t="s">
        <v>81</v>
      </c>
      <c r="J36" s="29" t="s">
        <v>82</v>
      </c>
      <c r="K36" s="29" t="s">
        <v>83</v>
      </c>
    </row>
    <row r="37" spans="1:11" x14ac:dyDescent="0.25">
      <c r="A37" s="137" t="s">
        <v>79</v>
      </c>
      <c r="B37" s="135"/>
      <c r="C37" s="135">
        <v>0.39600000000000002</v>
      </c>
      <c r="D37" s="135">
        <v>0.49017758620689655</v>
      </c>
      <c r="E37" s="135">
        <v>0.31705407303370786</v>
      </c>
      <c r="G37" s="137" t="s">
        <v>51</v>
      </c>
      <c r="H37" s="134">
        <v>44.055374592833871</v>
      </c>
      <c r="I37" s="134">
        <v>39.83303518187239</v>
      </c>
      <c r="J37" s="134">
        <v>47.536231884057969</v>
      </c>
      <c r="K37" s="134">
        <v>34.447821681864234</v>
      </c>
    </row>
    <row r="38" spans="1:11" x14ac:dyDescent="0.25">
      <c r="A38" s="137" t="s">
        <v>78</v>
      </c>
      <c r="B38" s="135"/>
      <c r="C38" s="135">
        <v>0.38</v>
      </c>
      <c r="D38" s="135">
        <v>0.437844262295082</v>
      </c>
      <c r="E38" s="135">
        <v>0.33444078947368422</v>
      </c>
      <c r="G38" s="137" t="s">
        <v>52</v>
      </c>
      <c r="H38" s="134">
        <v>38.007297096053613</v>
      </c>
      <c r="I38" s="134">
        <v>33.026052332195682</v>
      </c>
      <c r="J38" s="134">
        <v>36.080281690140851</v>
      </c>
      <c r="K38" s="134">
        <v>30.956870229007631</v>
      </c>
    </row>
    <row r="39" spans="1:11" x14ac:dyDescent="0.25">
      <c r="A39" s="137" t="s">
        <v>50</v>
      </c>
      <c r="B39" s="135">
        <v>0.47235772357723577</v>
      </c>
      <c r="C39" s="135">
        <v>0.4103802051901026</v>
      </c>
      <c r="D39" s="135">
        <v>0.50286532951289398</v>
      </c>
      <c r="E39" s="135">
        <v>0.34306569343065696</v>
      </c>
      <c r="H39" s="134"/>
      <c r="I39" s="134"/>
      <c r="J39" s="134"/>
      <c r="K39" s="134"/>
    </row>
    <row r="40" spans="1:11" x14ac:dyDescent="0.25">
      <c r="A40" s="137" t="s">
        <v>51</v>
      </c>
      <c r="B40" s="135">
        <v>0.44055374592833874</v>
      </c>
      <c r="C40" s="135">
        <v>0.39833035181872389</v>
      </c>
      <c r="D40" s="135">
        <v>0.47536231884057972</v>
      </c>
      <c r="E40" s="135">
        <v>0.34447821681864232</v>
      </c>
      <c r="H40" s="134"/>
      <c r="I40" s="134"/>
      <c r="J40" s="134"/>
      <c r="K40" s="134"/>
    </row>
    <row r="41" spans="1:11" x14ac:dyDescent="0.25">
      <c r="A41" s="137" t="s">
        <v>52</v>
      </c>
      <c r="B41" s="135">
        <v>0.38007297096053611</v>
      </c>
      <c r="C41" s="135">
        <v>0.33026052332195682</v>
      </c>
      <c r="D41" s="135">
        <v>0.36080281690140847</v>
      </c>
      <c r="E41" s="135">
        <v>0.30956870229007633</v>
      </c>
    </row>
    <row r="48" spans="1:11" x14ac:dyDescent="0.25">
      <c r="B48" s="155" t="s">
        <v>46</v>
      </c>
      <c r="C48" s="155"/>
      <c r="D48" s="155"/>
      <c r="E48" s="155"/>
      <c r="F48" s="155"/>
      <c r="G48" s="155"/>
      <c r="H48" s="155"/>
    </row>
    <row r="49" spans="1:9" ht="26.4" x14ac:dyDescent="0.25">
      <c r="B49" s="29" t="s">
        <v>86</v>
      </c>
      <c r="C49" s="29" t="s">
        <v>84</v>
      </c>
      <c r="D49" s="29" t="s">
        <v>85</v>
      </c>
      <c r="E49" s="29" t="s">
        <v>87</v>
      </c>
      <c r="F49" s="29" t="s">
        <v>88</v>
      </c>
      <c r="G49" s="29" t="s">
        <v>89</v>
      </c>
      <c r="H49" s="29" t="s">
        <v>90</v>
      </c>
    </row>
    <row r="50" spans="1:9" x14ac:dyDescent="0.25">
      <c r="A50" s="137" t="s">
        <v>51</v>
      </c>
      <c r="B50" s="134">
        <v>49.59349593495935</v>
      </c>
      <c r="C50" s="134">
        <v>31.836734693877549</v>
      </c>
      <c r="D50" s="134">
        <v>38.509316770186338</v>
      </c>
      <c r="E50" s="134">
        <v>32.880434782608695</v>
      </c>
      <c r="F50" s="134">
        <v>33.788395904436861</v>
      </c>
      <c r="G50" s="134">
        <v>38.650306748466257</v>
      </c>
      <c r="H50" s="134">
        <v>51.973684210526315</v>
      </c>
    </row>
    <row r="51" spans="1:9" x14ac:dyDescent="0.25">
      <c r="A51" s="138" t="s">
        <v>52</v>
      </c>
      <c r="B51" s="141">
        <v>71.666666666666671</v>
      </c>
      <c r="C51" s="141">
        <v>42.955326460481096</v>
      </c>
      <c r="D51" s="141">
        <v>33.779264214046819</v>
      </c>
      <c r="E51" s="141">
        <v>34.382566585956411</v>
      </c>
      <c r="F51" s="141">
        <v>33.529411764705877</v>
      </c>
      <c r="G51" s="141">
        <v>44.067796610169488</v>
      </c>
      <c r="H51" s="141">
        <v>56.97674418604651</v>
      </c>
      <c r="I51" s="3"/>
    </row>
    <row r="52" spans="1:9" x14ac:dyDescent="0.25">
      <c r="A52" s="139"/>
      <c r="B52" s="166" t="s">
        <v>93</v>
      </c>
      <c r="C52" s="166"/>
      <c r="D52" s="166"/>
      <c r="E52" s="166"/>
      <c r="F52" s="166"/>
      <c r="G52" s="166"/>
      <c r="H52" s="166"/>
      <c r="I52" t="s">
        <v>91</v>
      </c>
    </row>
    <row r="53" spans="1:9" x14ac:dyDescent="0.25">
      <c r="A53" s="137" t="s">
        <v>51</v>
      </c>
      <c r="B53" s="32">
        <v>61</v>
      </c>
      <c r="C53" s="32">
        <v>78</v>
      </c>
      <c r="D53" s="32">
        <v>124</v>
      </c>
      <c r="E53" s="32">
        <v>121</v>
      </c>
      <c r="F53" s="32">
        <v>99</v>
      </c>
      <c r="G53" s="32">
        <v>126</v>
      </c>
      <c r="H53" s="32">
        <v>158</v>
      </c>
      <c r="I53" s="107">
        <f>SUM(B53:H53)</f>
        <v>767</v>
      </c>
    </row>
    <row r="54" spans="1:9" x14ac:dyDescent="0.25">
      <c r="A54" s="137" t="s">
        <v>52</v>
      </c>
      <c r="B54" s="32">
        <v>86</v>
      </c>
      <c r="C54" s="32">
        <v>125</v>
      </c>
      <c r="D54" s="32">
        <v>101</v>
      </c>
      <c r="E54" s="32">
        <v>142</v>
      </c>
      <c r="F54" s="32">
        <v>114</v>
      </c>
      <c r="G54" s="32">
        <v>130</v>
      </c>
      <c r="H54" s="32">
        <v>196</v>
      </c>
      <c r="I54" s="107">
        <f>SUM(B54:H54)</f>
        <v>894</v>
      </c>
    </row>
    <row r="63" spans="1:9" x14ac:dyDescent="0.25">
      <c r="B63" s="155" t="s">
        <v>47</v>
      </c>
      <c r="C63" s="155"/>
      <c r="D63" s="155"/>
      <c r="E63" s="155"/>
      <c r="F63" s="155"/>
      <c r="G63" s="155"/>
      <c r="H63" s="155"/>
    </row>
    <row r="64" spans="1:9" ht="26.4" x14ac:dyDescent="0.25">
      <c r="B64" s="29" t="s">
        <v>86</v>
      </c>
      <c r="C64" s="29" t="s">
        <v>84</v>
      </c>
      <c r="D64" s="29" t="s">
        <v>85</v>
      </c>
      <c r="E64" s="29" t="s">
        <v>87</v>
      </c>
      <c r="F64" s="29" t="s">
        <v>88</v>
      </c>
      <c r="G64" s="29" t="s">
        <v>89</v>
      </c>
      <c r="H64" s="29" t="s">
        <v>90</v>
      </c>
    </row>
    <row r="65" spans="1:11" x14ac:dyDescent="0.25">
      <c r="A65" s="137" t="s">
        <v>51</v>
      </c>
      <c r="B65" s="140">
        <v>7.3170731707317067</v>
      </c>
      <c r="C65" s="140">
        <v>14.285714285714285</v>
      </c>
      <c r="D65" s="140">
        <v>17.080745341614907</v>
      </c>
      <c r="E65" s="140">
        <v>23.641304347826086</v>
      </c>
      <c r="F65" s="140">
        <v>30.716723549488055</v>
      </c>
      <c r="G65" s="140">
        <v>38.343558282208591</v>
      </c>
      <c r="H65" s="140">
        <v>38.486842105263158</v>
      </c>
    </row>
    <row r="66" spans="1:11" x14ac:dyDescent="0.25">
      <c r="A66" s="138" t="s">
        <v>52</v>
      </c>
      <c r="B66" s="141">
        <v>7.3</v>
      </c>
      <c r="C66" s="141">
        <v>19.899999999999999</v>
      </c>
      <c r="D66" s="141">
        <v>25.2</v>
      </c>
      <c r="E66" s="141">
        <v>23.857869249394671</v>
      </c>
      <c r="F66" s="141">
        <v>34.9</v>
      </c>
      <c r="G66" s="141">
        <v>40.6</v>
      </c>
      <c r="H66" s="141">
        <v>34.6</v>
      </c>
      <c r="I66" s="3"/>
    </row>
    <row r="67" spans="1:11" x14ac:dyDescent="0.25">
      <c r="A67" s="139"/>
      <c r="B67" s="166" t="s">
        <v>92</v>
      </c>
      <c r="C67" s="166"/>
      <c r="D67" s="166"/>
      <c r="E67" s="166"/>
      <c r="F67" s="166"/>
      <c r="G67" s="166"/>
      <c r="H67" s="166"/>
      <c r="I67" t="s">
        <v>91</v>
      </c>
    </row>
    <row r="68" spans="1:11" x14ac:dyDescent="0.25">
      <c r="A68" s="137" t="s">
        <v>51</v>
      </c>
      <c r="B68" s="32">
        <v>9</v>
      </c>
      <c r="C68" s="32">
        <v>35</v>
      </c>
      <c r="D68" s="32">
        <v>55</v>
      </c>
      <c r="E68" s="32">
        <v>87</v>
      </c>
      <c r="F68" s="32">
        <v>90</v>
      </c>
      <c r="G68" s="32">
        <v>125</v>
      </c>
      <c r="H68" s="32">
        <v>117</v>
      </c>
      <c r="I68" s="107">
        <f>SUM(B68:H68)</f>
        <v>518</v>
      </c>
    </row>
    <row r="69" spans="1:11" x14ac:dyDescent="0.25">
      <c r="A69" s="137" t="s">
        <v>52</v>
      </c>
      <c r="B69" s="32">
        <v>8.76</v>
      </c>
      <c r="C69" s="32">
        <v>57.909000000000006</v>
      </c>
      <c r="D69" s="32">
        <v>75.347999999999999</v>
      </c>
      <c r="E69" s="32">
        <v>98.533000000000001</v>
      </c>
      <c r="F69" s="32">
        <v>118.66</v>
      </c>
      <c r="G69" s="32">
        <v>119.77</v>
      </c>
      <c r="H69" s="32">
        <v>119.02399999999999</v>
      </c>
      <c r="I69" s="107">
        <f>SUM(B69:H69)</f>
        <v>598.00400000000002</v>
      </c>
    </row>
    <row r="77" spans="1:11" x14ac:dyDescent="0.25">
      <c r="B77" s="155" t="s">
        <v>57</v>
      </c>
      <c r="C77" s="155"/>
      <c r="D77" s="155"/>
      <c r="E77" s="155"/>
      <c r="F77" s="155"/>
      <c r="G77" s="155"/>
      <c r="H77" s="155"/>
      <c r="K77" s="107"/>
    </row>
    <row r="78" spans="1:11" ht="26.4" x14ac:dyDescent="0.25">
      <c r="B78" s="29" t="s">
        <v>86</v>
      </c>
      <c r="C78" s="29" t="s">
        <v>84</v>
      </c>
      <c r="D78" s="29" t="s">
        <v>85</v>
      </c>
      <c r="E78" s="29" t="s">
        <v>87</v>
      </c>
      <c r="F78" s="29" t="s">
        <v>88</v>
      </c>
      <c r="G78" s="29" t="s">
        <v>89</v>
      </c>
      <c r="H78" s="29" t="s">
        <v>90</v>
      </c>
      <c r="K78" s="107"/>
    </row>
    <row r="79" spans="1:11" x14ac:dyDescent="0.25">
      <c r="A79" s="137" t="s">
        <v>51</v>
      </c>
      <c r="B79" s="140">
        <f t="shared" ref="B79:H80" si="0">B50+B65</f>
        <v>56.910569105691053</v>
      </c>
      <c r="C79" s="140">
        <f t="shared" si="0"/>
        <v>46.122448979591837</v>
      </c>
      <c r="D79" s="140">
        <f t="shared" si="0"/>
        <v>55.590062111801245</v>
      </c>
      <c r="E79" s="140">
        <f t="shared" si="0"/>
        <v>56.521739130434781</v>
      </c>
      <c r="F79" s="140">
        <f t="shared" si="0"/>
        <v>64.50511945392492</v>
      </c>
      <c r="G79" s="140">
        <f t="shared" si="0"/>
        <v>76.99386503067484</v>
      </c>
      <c r="H79" s="140">
        <f t="shared" si="0"/>
        <v>90.46052631578948</v>
      </c>
    </row>
    <row r="80" spans="1:11" x14ac:dyDescent="0.25">
      <c r="A80" s="138" t="s">
        <v>52</v>
      </c>
      <c r="B80" s="140">
        <f t="shared" si="0"/>
        <v>78.966666666666669</v>
      </c>
      <c r="C80" s="140">
        <f t="shared" si="0"/>
        <v>62.855326460481095</v>
      </c>
      <c r="D80" s="140">
        <f t="shared" si="0"/>
        <v>58.979264214046822</v>
      </c>
      <c r="E80" s="140">
        <f t="shared" si="0"/>
        <v>58.240435835351079</v>
      </c>
      <c r="F80" s="140">
        <f t="shared" si="0"/>
        <v>68.429411764705875</v>
      </c>
      <c r="G80" s="140">
        <f t="shared" si="0"/>
        <v>84.667796610169489</v>
      </c>
      <c r="H80" s="140">
        <f t="shared" si="0"/>
        <v>91.576744186046511</v>
      </c>
      <c r="I80" s="3"/>
    </row>
    <row r="81" spans="1:9" x14ac:dyDescent="0.25">
      <c r="A81" s="139"/>
      <c r="B81" s="166" t="s">
        <v>95</v>
      </c>
      <c r="C81" s="166"/>
      <c r="D81" s="166"/>
      <c r="E81" s="166"/>
      <c r="F81" s="166"/>
      <c r="G81" s="166"/>
      <c r="H81" s="166"/>
      <c r="I81" t="s">
        <v>91</v>
      </c>
    </row>
    <row r="82" spans="1:9" x14ac:dyDescent="0.25">
      <c r="A82" s="137" t="s">
        <v>51</v>
      </c>
      <c r="B82" s="32">
        <f t="shared" ref="B82:H83" si="1">B53+B68</f>
        <v>70</v>
      </c>
      <c r="C82" s="32">
        <f t="shared" si="1"/>
        <v>113</v>
      </c>
      <c r="D82" s="32">
        <f t="shared" si="1"/>
        <v>179</v>
      </c>
      <c r="E82" s="32">
        <f t="shared" si="1"/>
        <v>208</v>
      </c>
      <c r="F82" s="32">
        <f t="shared" si="1"/>
        <v>189</v>
      </c>
      <c r="G82" s="32">
        <f t="shared" si="1"/>
        <v>251</v>
      </c>
      <c r="H82" s="32">
        <f t="shared" si="1"/>
        <v>275</v>
      </c>
      <c r="I82" s="107">
        <f>SUM(B82:H82)</f>
        <v>1285</v>
      </c>
    </row>
    <row r="83" spans="1:9" x14ac:dyDescent="0.25">
      <c r="A83" s="137" t="s">
        <v>52</v>
      </c>
      <c r="B83" s="32">
        <f t="shared" si="1"/>
        <v>94.76</v>
      </c>
      <c r="C83" s="32">
        <f t="shared" si="1"/>
        <v>182.90899999999999</v>
      </c>
      <c r="D83" s="32">
        <f t="shared" si="1"/>
        <v>176.34800000000001</v>
      </c>
      <c r="E83" s="32">
        <f t="shared" si="1"/>
        <v>240.53300000000002</v>
      </c>
      <c r="F83" s="32">
        <f t="shared" si="1"/>
        <v>232.66</v>
      </c>
      <c r="G83" s="32">
        <f t="shared" si="1"/>
        <v>249.76999999999998</v>
      </c>
      <c r="H83" s="32">
        <f t="shared" si="1"/>
        <v>315.024</v>
      </c>
      <c r="I83" s="107">
        <f>SUM(B83:H83)</f>
        <v>1492.0039999999999</v>
      </c>
    </row>
    <row r="84" spans="1:9" x14ac:dyDescent="0.25">
      <c r="C84" s="167" t="s">
        <v>98</v>
      </c>
      <c r="D84" s="168"/>
    </row>
    <row r="85" spans="1:9" x14ac:dyDescent="0.25">
      <c r="C85" s="169"/>
      <c r="D85" s="170"/>
    </row>
    <row r="86" spans="1:9" x14ac:dyDescent="0.25">
      <c r="C86" s="142" t="s">
        <v>96</v>
      </c>
      <c r="D86" s="143" t="s">
        <v>97</v>
      </c>
    </row>
    <row r="87" spans="1:9" x14ac:dyDescent="0.25">
      <c r="A87" s="137" t="s">
        <v>51</v>
      </c>
      <c r="C87" s="142">
        <v>183</v>
      </c>
      <c r="D87" s="144">
        <f>C87*100/I87</f>
        <v>49.728260869565219</v>
      </c>
      <c r="I87" s="7">
        <v>368</v>
      </c>
    </row>
    <row r="88" spans="1:9" x14ac:dyDescent="0.25">
      <c r="A88" s="137" t="s">
        <v>52</v>
      </c>
      <c r="C88" s="145">
        <v>277.66899999999998</v>
      </c>
      <c r="D88" s="146">
        <f>C88*100/I88</f>
        <v>67.559367396593672</v>
      </c>
      <c r="I88">
        <v>411</v>
      </c>
    </row>
    <row r="91" spans="1:9" x14ac:dyDescent="0.25">
      <c r="B91" s="155" t="s">
        <v>48</v>
      </c>
      <c r="C91" s="155"/>
      <c r="D91" s="155"/>
      <c r="E91" s="155"/>
      <c r="F91" s="155"/>
      <c r="G91" s="155"/>
      <c r="H91" s="155"/>
    </row>
    <row r="92" spans="1:9" ht="26.4" x14ac:dyDescent="0.25">
      <c r="B92" s="29" t="s">
        <v>86</v>
      </c>
      <c r="C92" s="29" t="s">
        <v>84</v>
      </c>
      <c r="D92" s="29" t="s">
        <v>85</v>
      </c>
      <c r="E92" s="29" t="s">
        <v>87</v>
      </c>
      <c r="F92" s="29" t="s">
        <v>88</v>
      </c>
      <c r="G92" s="29" t="s">
        <v>89</v>
      </c>
      <c r="H92" s="29" t="s">
        <v>90</v>
      </c>
    </row>
    <row r="93" spans="1:9" x14ac:dyDescent="0.25">
      <c r="A93" s="137" t="s">
        <v>51</v>
      </c>
      <c r="B93" s="134">
        <v>43.089430894308947</v>
      </c>
      <c r="C93" s="134">
        <v>53.877551020408163</v>
      </c>
      <c r="D93" s="134">
        <v>44.409937888198755</v>
      </c>
      <c r="E93" s="134">
        <v>43.75</v>
      </c>
      <c r="F93" s="134">
        <v>35.836177474402731</v>
      </c>
      <c r="G93" s="134">
        <v>22.699386503067483</v>
      </c>
      <c r="H93" s="134">
        <v>9.2105263157894726</v>
      </c>
    </row>
    <row r="94" spans="1:9" x14ac:dyDescent="0.25">
      <c r="A94" s="138" t="s">
        <v>52</v>
      </c>
      <c r="B94" s="141">
        <v>21.1</v>
      </c>
      <c r="C94" s="141">
        <v>37.1</v>
      </c>
      <c r="D94" s="141">
        <v>41.1</v>
      </c>
      <c r="E94" s="141">
        <v>41.6</v>
      </c>
      <c r="F94" s="141">
        <v>31.7</v>
      </c>
      <c r="G94" s="141">
        <v>15.2</v>
      </c>
      <c r="H94" s="141">
        <v>8.4</v>
      </c>
      <c r="I94" s="3"/>
    </row>
    <row r="95" spans="1:9" x14ac:dyDescent="0.25">
      <c r="A95" s="139"/>
      <c r="B95" s="166" t="s">
        <v>94</v>
      </c>
      <c r="C95" s="166"/>
      <c r="D95" s="166"/>
      <c r="E95" s="166"/>
      <c r="F95" s="166"/>
      <c r="G95" s="166"/>
      <c r="H95" s="166"/>
      <c r="I95" t="s">
        <v>91</v>
      </c>
    </row>
    <row r="96" spans="1:9" x14ac:dyDescent="0.25">
      <c r="A96" s="137" t="s">
        <v>51</v>
      </c>
      <c r="B96" s="32">
        <v>53</v>
      </c>
      <c r="C96" s="32">
        <v>132</v>
      </c>
      <c r="D96" s="32">
        <v>143</v>
      </c>
      <c r="E96" s="32">
        <v>161</v>
      </c>
      <c r="F96" s="32">
        <v>105</v>
      </c>
      <c r="G96" s="32">
        <v>74</v>
      </c>
      <c r="H96" s="32">
        <v>28</v>
      </c>
      <c r="I96" s="107">
        <f>SUM(B96:H96)</f>
        <v>696</v>
      </c>
    </row>
    <row r="97" spans="1:9" x14ac:dyDescent="0.25">
      <c r="A97" s="137" t="s">
        <v>52</v>
      </c>
      <c r="B97" s="32">
        <v>25.32</v>
      </c>
      <c r="C97" s="32">
        <v>107.961</v>
      </c>
      <c r="D97" s="32">
        <v>122.889</v>
      </c>
      <c r="E97" s="32">
        <v>171.80799999999999</v>
      </c>
      <c r="F97" s="32">
        <v>107.78</v>
      </c>
      <c r="G97" s="32">
        <v>44.84</v>
      </c>
      <c r="H97" s="32">
        <v>28.896000000000001</v>
      </c>
      <c r="I97" s="107">
        <f>SUM(B97:H97)</f>
        <v>609.49400000000003</v>
      </c>
    </row>
  </sheetData>
  <mergeCells count="17">
    <mergeCell ref="B95:H95"/>
    <mergeCell ref="B24:E24"/>
    <mergeCell ref="H24:K24"/>
    <mergeCell ref="B35:E35"/>
    <mergeCell ref="H35:K35"/>
    <mergeCell ref="B77:H77"/>
    <mergeCell ref="B81:H81"/>
    <mergeCell ref="C84:D85"/>
    <mergeCell ref="B48:H48"/>
    <mergeCell ref="B63:H63"/>
    <mergeCell ref="B91:H91"/>
    <mergeCell ref="B67:H67"/>
    <mergeCell ref="B52:H52"/>
    <mergeCell ref="B2:E2"/>
    <mergeCell ref="H2:K2"/>
    <mergeCell ref="B13:E13"/>
    <mergeCell ref="H13:K13"/>
  </mergeCells>
  <phoneticPr fontId="10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1997RVerh</vt:lpstr>
      <vt:lpstr>2000RVerh</vt:lpstr>
      <vt:lpstr>2005TRVerh</vt:lpstr>
      <vt:lpstr>2007RVerh</vt:lpstr>
      <vt:lpstr>2011RVerh</vt:lpstr>
      <vt:lpstr>97-00-05-07-11RVerh</vt:lpstr>
      <vt:lpstr>Altersgruppen</vt:lpstr>
      <vt:lpstr>'2011RVerh'!Drucktitel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</dc:creator>
  <cp:lastModifiedBy>Nutzer</cp:lastModifiedBy>
  <cp:lastPrinted>2012-01-10T17:24:38Z</cp:lastPrinted>
  <dcterms:created xsi:type="dcterms:W3CDTF">2011-12-20T16:19:47Z</dcterms:created>
  <dcterms:modified xsi:type="dcterms:W3CDTF">2021-01-03T11:15:53Z</dcterms:modified>
</cp:coreProperties>
</file>